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915" windowWidth="19320" windowHeight="9075"/>
  </bookViews>
  <sheets>
    <sheet name="PAAP" sheetId="8" r:id="rId1"/>
    <sheet name="PAAP_Adr" sheetId="1" state="hidden" r:id="rId2"/>
    <sheet name="Proceduri" sheetId="7" state="hidden" r:id="rId3"/>
    <sheet name="Incadrare" sheetId="9" state="hidden" r:id="rId4"/>
    <sheet name="Sheet1 (2)" sheetId="6" state="hidden" r:id="rId5"/>
    <sheet name="Sheet1 (3)" sheetId="5" state="hidden" r:id="rId6"/>
    <sheet name="Lucru" sheetId="10" state="hidden" r:id="rId7"/>
    <sheet name="Foaie1" sheetId="11" r:id="rId8"/>
  </sheets>
  <definedNames>
    <definedName name="a" localSheetId="3">Incadrare!#REF!</definedName>
    <definedName name="a" localSheetId="6">Lucru!#REF!</definedName>
    <definedName name="a" localSheetId="0">PAAP!#REF!</definedName>
    <definedName name="a" localSheetId="2">Proceduri!#REF!</definedName>
    <definedName name="a" localSheetId="4">'Sheet1 (2)'!#REF!</definedName>
    <definedName name="a" localSheetId="5">'Sheet1 (3)'!#REF!</definedName>
    <definedName name="a">PAAP_Adr!#REF!</definedName>
  </definedNames>
  <calcPr calcId="144525" fullPrecision="0"/>
</workbook>
</file>

<file path=xl/calcChain.xml><?xml version="1.0" encoding="utf-8"?>
<calcChain xmlns="http://schemas.openxmlformats.org/spreadsheetml/2006/main">
  <c r="G2" i="9" l="1"/>
  <c r="G10" i="9"/>
  <c r="I9" i="5"/>
  <c r="D16" i="10"/>
  <c r="D17" i="10"/>
  <c r="D18" i="10"/>
  <c r="A3" i="10"/>
  <c r="A5" i="10" s="1"/>
  <c r="A7" i="10" s="1"/>
  <c r="A9" i="10" s="1"/>
  <c r="A11" i="10" s="1"/>
  <c r="A13" i="10" s="1"/>
  <c r="A15" i="10" s="1"/>
  <c r="A17" i="10" s="1"/>
  <c r="A19" i="10" s="1"/>
  <c r="A21" i="10" s="1"/>
  <c r="A23" i="10" s="1"/>
  <c r="A25" i="10" s="1"/>
  <c r="F24" i="9"/>
  <c r="F23" i="9"/>
  <c r="A3" i="9"/>
  <c r="D20" i="9"/>
  <c r="D21" i="9"/>
  <c r="D9" i="9"/>
  <c r="D19" i="9"/>
  <c r="G19" i="9"/>
  <c r="G9" i="9"/>
  <c r="G21" i="9"/>
  <c r="G20" i="9"/>
  <c r="G18" i="9"/>
  <c r="K18" i="9" s="1"/>
  <c r="D18" i="9" s="1"/>
  <c r="H18" i="9" s="1"/>
  <c r="G17" i="9"/>
  <c r="K17" i="9" s="1"/>
  <c r="D17" i="9" s="1"/>
  <c r="H17" i="9" s="1"/>
  <c r="G16" i="9"/>
  <c r="K16" i="9" s="1"/>
  <c r="D16" i="9" s="1"/>
  <c r="H16" i="9" s="1"/>
  <c r="G15" i="9"/>
  <c r="K15" i="9" s="1"/>
  <c r="D15" i="9" s="1"/>
  <c r="H15" i="9" s="1"/>
  <c r="G14" i="9"/>
  <c r="I14" i="9" s="1"/>
  <c r="D14" i="9" s="1"/>
  <c r="H14" i="9" s="1"/>
  <c r="G13" i="9"/>
  <c r="I13" i="9" s="1"/>
  <c r="D13" i="9" s="1"/>
  <c r="H13" i="9" s="1"/>
  <c r="G12" i="9"/>
  <c r="J12" i="9" s="1"/>
  <c r="D12" i="9" s="1"/>
  <c r="H12" i="9" s="1"/>
  <c r="G8" i="9"/>
  <c r="J8" i="9" s="1"/>
  <c r="D8" i="9" s="1"/>
  <c r="H8" i="9" s="1"/>
  <c r="G7" i="9"/>
  <c r="G11" i="9"/>
  <c r="G6" i="9"/>
  <c r="G5" i="9"/>
  <c r="G4" i="9"/>
  <c r="E2" i="7"/>
  <c r="F2" i="7" s="1"/>
  <c r="E3" i="7"/>
  <c r="F3" i="7" s="1"/>
  <c r="E4" i="7"/>
  <c r="F4" i="7" s="1"/>
  <c r="E6" i="7"/>
  <c r="F6" i="7" s="1"/>
  <c r="E7" i="7"/>
  <c r="F7" i="7" s="1"/>
  <c r="E8" i="7"/>
  <c r="F8" i="7" s="1"/>
  <c r="E9" i="7"/>
  <c r="F9" i="7" s="1"/>
  <c r="E11" i="7"/>
  <c r="F11" i="7" s="1"/>
  <c r="E12" i="7"/>
  <c r="F12" i="7" s="1"/>
  <c r="E13" i="7"/>
  <c r="F13" i="7" s="1"/>
  <c r="E14" i="7"/>
  <c r="F14" i="7" s="1"/>
  <c r="E16" i="7"/>
  <c r="F16" i="7" s="1"/>
  <c r="E17" i="7"/>
  <c r="F17" i="7" s="1"/>
  <c r="E19" i="7"/>
  <c r="F19" i="7" s="1"/>
  <c r="E20" i="7"/>
  <c r="F20" i="7" s="1"/>
  <c r="E21" i="7"/>
  <c r="F21" i="7" s="1"/>
  <c r="E22" i="7"/>
  <c r="F22" i="7" s="1"/>
  <c r="E23" i="7"/>
  <c r="F23" i="7" s="1"/>
  <c r="E24" i="7"/>
  <c r="F24" i="7" s="1"/>
  <c r="E25" i="7"/>
  <c r="F25" i="7" s="1"/>
  <c r="E26" i="7"/>
  <c r="F26" i="7" s="1"/>
  <c r="E27" i="7"/>
  <c r="F27" i="7" s="1"/>
  <c r="E28" i="7"/>
  <c r="F28" i="7" s="1"/>
  <c r="E1" i="7"/>
  <c r="F1" i="7" s="1"/>
  <c r="G3" i="9" l="1"/>
  <c r="J3" i="9" s="1"/>
  <c r="D3" i="9" s="1"/>
  <c r="H3" i="9" s="1"/>
  <c r="F22" i="9"/>
  <c r="H20" i="9"/>
  <c r="H21" i="9"/>
  <c r="H19" i="9"/>
  <c r="H9" i="9"/>
  <c r="J11" i="9"/>
  <c r="D11" i="9" s="1"/>
  <c r="H11" i="9" s="1"/>
  <c r="J5" i="9"/>
  <c r="D5" i="9" s="1"/>
  <c r="H5" i="9" s="1"/>
  <c r="J7" i="9"/>
  <c r="D7" i="9" s="1"/>
  <c r="H7" i="9" s="1"/>
  <c r="J6" i="9"/>
  <c r="D6" i="9" s="1"/>
  <c r="H6" i="9" s="1"/>
  <c r="J4" i="9"/>
  <c r="D4" i="9" s="1"/>
  <c r="H4" i="9" s="1"/>
  <c r="J10" i="9"/>
  <c r="D10" i="9" s="1"/>
  <c r="H10" i="9" s="1"/>
  <c r="J2" i="9"/>
  <c r="D2" i="9" s="1"/>
  <c r="H2" i="9" s="1"/>
  <c r="D3" i="10" l="1"/>
  <c r="D24" i="10"/>
  <c r="F26" i="9"/>
  <c r="M18" i="9" s="1"/>
  <c r="D12" i="10"/>
  <c r="D19" i="10"/>
  <c r="D23" i="10"/>
  <c r="D15" i="10"/>
  <c r="D22" i="10"/>
  <c r="D25" i="10"/>
  <c r="D4" i="10"/>
  <c r="D14" i="10"/>
  <c r="D13" i="10"/>
  <c r="D21" i="10"/>
  <c r="D20" i="10"/>
  <c r="D2" i="10"/>
  <c r="D5" i="10"/>
  <c r="D11" i="1"/>
  <c r="D9" i="1"/>
  <c r="A8" i="1"/>
  <c r="A10" i="1" s="1"/>
  <c r="A12" i="1" s="1"/>
  <c r="A14" i="1" s="1"/>
  <c r="A16" i="1" s="1"/>
  <c r="A18" i="1" s="1"/>
  <c r="A20" i="1" s="1"/>
  <c r="A22" i="1" s="1"/>
  <c r="A24" i="1" s="1"/>
  <c r="A26" i="1" s="1"/>
  <c r="A28" i="1" s="1"/>
  <c r="A30" i="1" s="1"/>
  <c r="A32" i="1" s="1"/>
  <c r="D31" i="1"/>
  <c r="D29" i="1"/>
  <c r="D27" i="1"/>
  <c r="D25" i="1"/>
  <c r="D23" i="1"/>
  <c r="D21" i="1"/>
  <c r="D19" i="1"/>
  <c r="D17" i="1"/>
  <c r="D15" i="1"/>
  <c r="D13" i="1"/>
  <c r="D29" i="7"/>
  <c r="E29" i="7" s="1"/>
  <c r="F29" i="7" s="1"/>
  <c r="D18" i="7"/>
  <c r="E18" i="7" s="1"/>
  <c r="F18" i="7" s="1"/>
  <c r="D15" i="7"/>
  <c r="E15" i="7" s="1"/>
  <c r="F15" i="7" s="1"/>
  <c r="D10" i="7"/>
  <c r="E10" i="7" s="1"/>
  <c r="F10" i="7" s="1"/>
  <c r="D5" i="7"/>
  <c r="E5" i="7" s="1"/>
  <c r="F5" i="7" s="1"/>
  <c r="A3" i="6"/>
  <c r="A4" i="6" s="1"/>
  <c r="A5" i="6" s="1"/>
  <c r="A6" i="6" s="1"/>
  <c r="A7" i="6" s="1"/>
  <c r="A8" i="6" s="1"/>
  <c r="A9" i="6" s="1"/>
  <c r="A10" i="6" s="1"/>
  <c r="A11" i="6" s="1"/>
  <c r="A12" i="6" s="1"/>
  <c r="A13" i="6" s="1"/>
  <c r="A14" i="6" s="1"/>
  <c r="A15" i="6" s="1"/>
  <c r="A16" i="6" s="1"/>
  <c r="A17" i="6" s="1"/>
  <c r="A18" i="6" s="1"/>
  <c r="A19" i="6" s="1"/>
  <c r="A20" i="6" s="1"/>
  <c r="A21" i="6" s="1"/>
  <c r="A22" i="6" s="1"/>
  <c r="A23" i="6" s="1"/>
  <c r="A24" i="6" s="1"/>
  <c r="A25" i="6" s="1"/>
  <c r="D6" i="5"/>
  <c r="D7" i="5" s="1"/>
  <c r="E6" i="5"/>
  <c r="E7" i="5" s="1"/>
  <c r="C6" i="5"/>
  <c r="C7" i="5" s="1"/>
  <c r="A2" i="5"/>
  <c r="A3" i="5" s="1"/>
  <c r="A4" i="5" s="1"/>
  <c r="A5" i="5" s="1"/>
  <c r="G23" i="9" l="1"/>
  <c r="A4" i="9"/>
  <c r="A5" i="9" s="1"/>
  <c r="A6" i="9" s="1"/>
  <c r="A7" i="9" s="1"/>
  <c r="A8" i="9" s="1"/>
  <c r="A9" i="9" s="1"/>
  <c r="A10" i="9" s="1"/>
  <c r="A11" i="9" s="1"/>
  <c r="A12" i="9" s="1"/>
  <c r="A13" i="9" s="1"/>
  <c r="A14" i="9" s="1"/>
  <c r="A15" i="9" s="1"/>
  <c r="A16" i="9" s="1"/>
  <c r="A17" i="9" s="1"/>
  <c r="A18" i="9" s="1"/>
  <c r="A19" i="9" s="1"/>
  <c r="A20" i="9" s="1"/>
  <c r="A21" i="9" s="1"/>
</calcChain>
</file>

<file path=xl/sharedStrings.xml><?xml version="1.0" encoding="utf-8"?>
<sst xmlns="http://schemas.openxmlformats.org/spreadsheetml/2006/main" count="630" uniqueCount="204">
  <si>
    <t>Nr. crt.</t>
  </si>
  <si>
    <t>Obiectul contractului/ Acordului-cadru</t>
  </si>
  <si>
    <t xml:space="preserve">Bonuri valorice pentru carburanţi auto </t>
  </si>
  <si>
    <t>Valoarea estimată fără TVA</t>
  </si>
  <si>
    <t>Cod CPV</t>
  </si>
  <si>
    <t>Achiziţie Directă</t>
  </si>
  <si>
    <t>90620000-9 Servicii de deszapezire</t>
  </si>
  <si>
    <t>45000000-7 Lucrari de constructii</t>
  </si>
  <si>
    <t>32323500-8 Sistem video de supraveghere</t>
  </si>
  <si>
    <t>90524400-0 Servicii de colectare, de transport si de eliminare a deseurilor spitalicesti</t>
  </si>
  <si>
    <t>Produse</t>
  </si>
  <si>
    <t>Servicii</t>
  </si>
  <si>
    <t>Lucrări</t>
  </si>
  <si>
    <t>Cerere de Oferte</t>
  </si>
  <si>
    <t>Data estimată - finalizare procedură</t>
  </si>
  <si>
    <t>Data estimată - începere procedură</t>
  </si>
  <si>
    <t>Colectare şi transport deşeuri medicale periculoase infecţioase-înţepătoare</t>
  </si>
  <si>
    <t>Oraşul Buhuşi</t>
  </si>
  <si>
    <t>APROBAT,</t>
  </si>
  <si>
    <t>PRIMARUL ORAŞULUI BUHUŞI,</t>
  </si>
  <si>
    <t>Ionel Turcea</t>
  </si>
  <si>
    <t xml:space="preserve">PROGRAMUL ANUAL AL ACHIZIŢIILOR PUBLICE </t>
  </si>
  <si>
    <t>Compartimentul financiar-contabil,</t>
  </si>
  <si>
    <t>Maria Popu</t>
  </si>
  <si>
    <t>Mod achiziţionare</t>
  </si>
  <si>
    <t>Tip contract</t>
  </si>
  <si>
    <t xml:space="preserve">Prevenirea şi combaterea înzăpezirii străzilor din oraşul Buhuşi </t>
  </si>
  <si>
    <t>Responsabil achizitii publice</t>
  </si>
  <si>
    <t>Daniel Oprea</t>
  </si>
  <si>
    <t>4.585 - 355.502</t>
  </si>
  <si>
    <t>1.054 - 81.715</t>
  </si>
  <si>
    <t>Dezvoltarea şi modernizarea infrastructurii utilitaţilor publice urbane şi a spaţiilor verzi din cartierul de vest al oraşului Buhuşi</t>
  </si>
  <si>
    <t>Modernizarea spaţiilor publice urbane din cartierul de vest al orasului Buhuşi</t>
  </si>
  <si>
    <t>Licitaţie Deschisă</t>
  </si>
  <si>
    <t>Reabilitarea, modernizarea infrastructurii sociale din cartierul de vest al oraşului Buhuşi</t>
  </si>
  <si>
    <t>An 2, Luna 12</t>
  </si>
  <si>
    <t>An 3, Luna 01</t>
  </si>
  <si>
    <t>An 3, Luna 03</t>
  </si>
  <si>
    <t>Implementarea unui sistem de supravechere şi monitorizare video pentru creşterea siguranţei populaţiei în cartierul de vest al oraşului Buhuşi</t>
  </si>
  <si>
    <t>Valoare Totală</t>
  </si>
  <si>
    <t>Nerambursabil</t>
  </si>
  <si>
    <t>Buget Local</t>
  </si>
  <si>
    <t>LEI</t>
  </si>
  <si>
    <t>EURO</t>
  </si>
  <si>
    <t>lei</t>
  </si>
  <si>
    <t>Anul 2012</t>
  </si>
  <si>
    <t>79212100-4 Servicii de auditare financiara</t>
  </si>
  <si>
    <t>79341000-6 Servicii de publicitate</t>
  </si>
  <si>
    <t xml:space="preserve">71356200-0 Servicii de asistenta tehnica </t>
  </si>
  <si>
    <t>71520000-9 - Servicii de supraveghere a lucrarilor</t>
  </si>
  <si>
    <t>Audit Financiar pentru Proiectul "Modernizarea spaţiilor publice urbane din cartierul de vest al orasului Buhuşi" COD SMIS 12384</t>
  </si>
  <si>
    <t>Servicii de Promovare pentru Proiectul "Modernizarea spaţiilor publice urbane din cartierul de vest al orasului Buhuşi" COD SMIS 12384</t>
  </si>
  <si>
    <t>Consultanţă şi Expertiză pentru Proiectul "Modernizarea spaţiilor publice urbane din cartierul de vest al orasului Buhuşi" COD SMIS 12384</t>
  </si>
  <si>
    <t>Audit Financiar pentru Proiectul "Dezvoltarea şi modernizarea infrastructurii utilitaţilor publice urbane şi a spaţiilor verzi din cartierul de vest al oraşului Buhuşi" COD SMIS 12385</t>
  </si>
  <si>
    <t>Servicii de promovare şi publicitate Proiectul "Dezvoltarea şi modernizarea infrastructurii utilitaţilor publice urbane şi a spaţiilor verzi din cartierul de vest al oraşului Buhuşi" COD SMIS12385"</t>
  </si>
  <si>
    <t>Audit Financiar pentru Proiectul "Reabilitarea, modernizarea infrastructurii sociale din cartierul de vest al oraşului Buhuşi" COD SMIS 12386</t>
  </si>
  <si>
    <t>Promovare şi Publicitate Proiect "Reabilitarea, modernizarea infrastructurii sociale din cartierul de vest al oraşului Buhuşi" COD SMIS 12386</t>
  </si>
  <si>
    <t>Audit Financiar pentru Proiectul "Implementarea unui sistem de supraveghere şi monitorizare video pentru creşterea siguranţei populaţiei în cartierul de vest al oraşului Buhuşi" COD SMIS 12387</t>
  </si>
  <si>
    <t>Promovare şi publicitate  pentru Proiectul "Implementarea unui sistem de supraveghere şi monitorizare video pentru creşterea siguranţei populaţiei în cartierul de vest al oraşului Buhuşi" COD SMIS 12387</t>
  </si>
  <si>
    <t>Execuţia Lucrării pentru Proiectul "Modernizarea spaţiilor publice urbane din cartierul de vest al orasului Buhuşi" COD SMIS 12384</t>
  </si>
  <si>
    <t>Execuţia Lucrării pentru Proiectul "Dezvoltarea şi modernizarea infrastructurii utilitaţilor publice urbane şi a spaţiilor verzi din cartierul de vest al oraşului Buhuşi" COD SMIS 12385</t>
  </si>
  <si>
    <t>Dotări pentru Proiectul "Dezvoltarea şi modernizarea infrastructurii utilitaţilor publice urbane şi a spaţiilor verzi din cartierul de vest al oraşului Buhuşi" COD SMIS 12385</t>
  </si>
  <si>
    <t>Execuţia Lucrării pentru "Proiectul Reabilitarea, modernizarea infrastructurii sociale din cartierul de vest al oraşului Buhuşi" COD SMIS 12386</t>
  </si>
  <si>
    <t>Dotări pentru Proiectul "Reabilitarea, modernizarea infrastructurii sociale din cartierul de vest al oraşului Buhuşi" COD SMIS 12386</t>
  </si>
  <si>
    <t>Execuţia Lucrării pentru Proiectul "Implementarea unui sistem de supraveghere şi monitorizare video pentru creşterea siguranţei populaţiei în cartierul de vest al oraşului Buhuşi" COD SMIS 12387</t>
  </si>
  <si>
    <t>Asistenţă Tehnică din partea proiectantului pentru Proiectul "Modernizarea spaţiilor publice urbane din cartierul de vest al orasului Buhuşi" COD SMIS 12384</t>
  </si>
  <si>
    <t>Asistenţă Tehnică din partea diriginţilor de şantier pentru Proiectul "Modernizarea spaţiilor publice urbane din cartierul de vest al orasului Buhuşi" COD SMIS 12384</t>
  </si>
  <si>
    <t>Asistenţă Tehnică din partea proiectantului pentru Proiectul "Dezvoltarea şi modernizarea infrastructurii utilitaţilor publice urbane şi a spaţiilor verzi din cartierul de vest al oraşului Buhuşi" COD SMIS 12385</t>
  </si>
  <si>
    <t>Asistenţă Tehnică din partea diriginţilor de şantier pentru Proiectul "Dezvoltarea şi modernizarea infrastructurii utilitaţilor publice urbane şi a spaţiilor verzi din cartierul de vest al oraşului Buhuşi" COD SMIS 12385</t>
  </si>
  <si>
    <t>Asistenţă Tehnică din partea proiectantului pentru Proiectul "Reabilitarea, modernizarea infrastructurii sociale din cartierul de vest al oraşului Buhuşi" COD SMIS 12386</t>
  </si>
  <si>
    <t>Asistenţă Tehnică din partea diriginţilor de şantier pentru Proiectul "Reabilitarea, modernizarea infrastructurii sociale din cartierul de vest al oraşului Buhuşi" COD SMIS 12386</t>
  </si>
  <si>
    <t>Asistenţă Tehnică din partea proiectantului pentru Proiectul "Implementarea unui sistem de supraveghere şi monitorizare video pentru creşterea siguranţei populaţiei în cartierul de vest al oraşului Buhuşi" COD SMIS 12387</t>
  </si>
  <si>
    <t>Asistenţă Tehnică din partea diriginţilor de şantier Proiectul "Implementarea unui sistem de supraveghere şi monitorizare video pentru creşterea siguranţei populaţiei în cartierul de vest al oraşului Buhuşi" COD SMIS 12387</t>
  </si>
  <si>
    <t>Consultanţă şi expertiză  pentru Proiectul "Implementarea unui sistem de supraveghere şi monitorizare video pentru creşterea siguranţei populaţiei în cartierul de vest al oraşului Buhuşi" COD SMIS 12387</t>
  </si>
  <si>
    <t>Asistenţă Tehnică din partea diriginţilor de şantier</t>
  </si>
  <si>
    <t>euro</t>
  </si>
  <si>
    <t xml:space="preserve">Asistenţă Tehnică din partea proiectantului </t>
  </si>
  <si>
    <t>Audit Financiar</t>
  </si>
  <si>
    <t>Consultanţă şi expertiză</t>
  </si>
  <si>
    <t>79411000-8 Servicii generale de consultanta în management</t>
  </si>
  <si>
    <t xml:space="preserve">Execuţia Lucrării pentru Proiectul "Implementarea unui sistem de supraveghere şi monitorizare video pentru creşterea siguranţei populaţiei în cartierul de vest al oraşului Buhuşi" COD </t>
  </si>
  <si>
    <t>Nr. 704 din 16.01.2012</t>
  </si>
  <si>
    <t>09130000-9 Petrol si produse distilate</t>
  </si>
  <si>
    <t>34928400-2 Mobilier urban</t>
  </si>
  <si>
    <t>33100000-1 Echipamente medicale</t>
  </si>
  <si>
    <t>Procedura aplicată</t>
  </si>
  <si>
    <t>Euro</t>
  </si>
  <si>
    <t>Lei</t>
  </si>
  <si>
    <t>Promovare pentru Proiectul "Modernizarea spaţiilor publice urbane din cartierul de vest al orasului Buhuşi" COD SMIS 12384</t>
  </si>
  <si>
    <t>31523200-0 Panouri cu mesaje permanente</t>
  </si>
  <si>
    <t>Consultanţă pentru Managementul de Proiect aferent Proiectului "Implementarea unui sistem de supraveghere şi monitorizare video pentru creşterea siguranţei populaţiei în cartierul de vest al oraşului Buhuşi" COD SMIS 12387</t>
  </si>
  <si>
    <t>Consultanţă pentru Managementul de Proiect aferent Proiectului "Modernizarea spaţiilor publice urbane din cartierul de vest al orasului Buhuşi" COD SMIS 12384</t>
  </si>
  <si>
    <t>Asistenţă Tehnică din partea diriginţilor de şantier pentru Proiectul "Implementarea unui sistem de supraveghere şi monitorizare video pentru creşterea siguranţei populaţiei în cartierul de vest al oraşului Buhuşi" COD SMIS 12387</t>
  </si>
  <si>
    <t>Promovare pentru Proiectul "Reabilitarea, modernizarea infrastructurii sociale din cartierul de vest al oraşului Buhuşi" COD SMIS 12386</t>
  </si>
  <si>
    <t>Promovare pentru Proiectul "Implementarea unui sistem de supraveghere şi monitorizare video pentru creşterea siguranţei populaţiei în cartierul de vest al oraşului Buhuşi" COD SMIS 12387</t>
  </si>
  <si>
    <t>Promovare pentru Proiectul "Dezvoltarea şi modernizarea infrastructurii utilitaţilor publice urbane şi a spaţiilor verzi din cartierul de vest al oraşului Buhuşi" COD SMIS 12385</t>
  </si>
  <si>
    <t>Execuţia Lucrărilor pentru Proiectul "Reabilitarea, modernizarea infrastructurii sociale din cartierul de vest al oraşului Buhuşi" COD SMIS 12386</t>
  </si>
  <si>
    <t>Execuţia Lucrărilor pentru Proiectul "Dezvoltarea şi modernizarea infrastructurii utilitaţilor publice urbane şi a spaţiilor verzi din cartierul de vest al oraşului Buhuşi" COD SMIS 12385</t>
  </si>
  <si>
    <t>Execuţia Lucrărilor pentru Proiectul "Implementarea unui sistem de supraveghere şi monitorizare video pentru creşterea siguranţei populaţiei în cartierul de vest al oraşului Buhuşi" COD SMIS 12387</t>
  </si>
  <si>
    <t>Execuţia Lucrărilor pentru Proiectul "Modernizarea spaţiilor publice urbane din cartierul de vest al orasului Buhuşi" COD SMIS 12384</t>
  </si>
  <si>
    <t>directe</t>
  </si>
  <si>
    <t>Licitatii</t>
  </si>
  <si>
    <t>CO</t>
  </si>
  <si>
    <t>cpv</t>
  </si>
  <si>
    <t>Asistenţă Tehnică pentru Proiectul "Dezvoltarea şi modernizarea infrastructurii utilitaţilor publice urbane şi a spaţiilor verzi din cartierul de vest al oraşului Buhuşi" COD SMIS 12385</t>
  </si>
  <si>
    <t>Asistenţă Tehnică pentru Proiectul "Implementarea unui sistem de supraveghere şi monitorizare video pentru creşterea siguranţei populaţiei în cartierul de vest al oraşului Buhuşi" COD SMIS 12387</t>
  </si>
  <si>
    <t>Asistenţă Tehnică pentru Proiectul "Modernizarea spaţiilor publice urbane din cartierul de vest al orasului Buhuşi" COD SMIS 12384</t>
  </si>
  <si>
    <t>Asistenţă Tehnică pentru Proiectul "Reabilitarea, modernizarea infrastructurii sociale din cartierul de vest al oraşului Buhuşi" COD SMIS 12386</t>
  </si>
  <si>
    <t>Promovare pentru Proiectul "Dezvoltarea şi modernizarea infrastructurii utilitaţilor publice urbane şi a spaţiilor verzi din cartierul de vest al oraşului Buhuşi" COD SMIS12385"</t>
  </si>
  <si>
    <t>Execuţia Lucrărilor pentru "Proiectul Reabilitarea, modernizarea infrastructurii sociale din cartierul de vest al oraşului Buhuşi" COD SMIS 12386</t>
  </si>
  <si>
    <t>Consultanţă  pentru Managementul de Proiect aferent Proiectului "Implementarea unui sistem de supraveghere şi monitorizare video pentru creşterea siguranţei populaţiei în cartierul de vest al oraşului Buhuşi" COD SMIS 12387</t>
  </si>
  <si>
    <t>Tipul si obiectul contractului de achiziti publica / acordului-cadru</t>
  </si>
  <si>
    <t>Valoarea estimata a contractului de achizitie publica / acordului-cadru</t>
  </si>
  <si>
    <t>Lei, fara TVA</t>
  </si>
  <si>
    <t>Sursa de finantare</t>
  </si>
  <si>
    <t>Procedura stabilita/ instrumente specifice pentru derularea procesului de achizitie</t>
  </si>
  <si>
    <t>Data (luna) estimata pentru atribuirea contractului de achizitie publica/ acordului-cadru</t>
  </si>
  <si>
    <t>Data (luna) estimata pentru initierea procedurii</t>
  </si>
  <si>
    <t>Modalitatea de derulare a procedurii de atribuire</t>
  </si>
  <si>
    <t>online/offline</t>
  </si>
  <si>
    <t>Persoana responsabilă cu aplicarea  procedurii de atribuire</t>
  </si>
  <si>
    <t>online</t>
  </si>
  <si>
    <t>finantare rambursabila interna si bugetul local</t>
  </si>
  <si>
    <t>Cereri de oferta/Procedura simplificata</t>
  </si>
  <si>
    <t>Ionescu Eromanga Camelia</t>
  </si>
  <si>
    <t>A. FURNIZARI PRODUSE :</t>
  </si>
  <si>
    <t>B. PRESTARE SERVICII :</t>
  </si>
  <si>
    <t>U.A.T. ORASUL BUHUSI</t>
  </si>
  <si>
    <t>C. LUCRARI :</t>
  </si>
  <si>
    <t>REABILITARE SI MODERNIZARE STRADA VOIOAGA SI STRADA MIRCEA VOIEVOD, ORAS BUHUSI, JUDETUL BACAU</t>
  </si>
  <si>
    <t xml:space="preserve">45233120-6 - Lucrari de constructii de drumuri (Rev.2)  
45233161-5 - Lucrari de constructii de trotuare (Rev.2)
45332000-3 -Lucrari de instalatii de apa si canalizare si de conducte de evacuare (Rev.2)                                  45233221-4 - Lucrari de marcaj rutier (Rev.2)
</t>
  </si>
  <si>
    <t>martie,2019</t>
  </si>
  <si>
    <t>mai,2019</t>
  </si>
  <si>
    <t>ACHIZITIE AUTOSPECIALA DE INTERVENTII LA INCENDII PENTRU SERVICIUL VOLUNTAR PENTRU SITUATII DE URGENTA AL ORASULUI BUHUSI, JUD. BACAU</t>
  </si>
  <si>
    <t>34144210-3  Vehicule de pompieri (Rev.2)</t>
  </si>
  <si>
    <t>90% Consiliul Judetean Bacau; 10% buget local</t>
  </si>
  <si>
    <t>mai, 2019</t>
  </si>
  <si>
    <t>iunie, 2019</t>
  </si>
  <si>
    <t>Stoica Gheorghe</t>
  </si>
  <si>
    <t>august, 2019</t>
  </si>
  <si>
    <t>Achizitionarea echipamentelor pentru proiectul „Reabilitare, modernizare si dotare scoala gimnaziala nr.2 din Orasul Buhusi, judetul Bacau” –PNDL II</t>
  </si>
  <si>
    <t xml:space="preserve">39160000-1  Mobilier scolar (Rev.2)
39180000-7  Mobilier de laborator (Rev.2) 
33192000-2  Mobilier medical (Rev.2)
39151300-8  Mobilier modular (Rev.2)
</t>
  </si>
  <si>
    <t>Buget Local + Contributie nationala</t>
  </si>
  <si>
    <t>decembrie, 2019</t>
  </si>
  <si>
    <t>Servicii de intretinere a drumurilor aflate in administrarea UAT Orasul Buhusi, iarna 2019-2020</t>
  </si>
  <si>
    <t>90620000-9 Servicii de deszapezire (Rev.2)</t>
  </si>
  <si>
    <t>Buget local</t>
  </si>
  <si>
    <t>septembrie,2019</t>
  </si>
  <si>
    <t>octombrie,2019</t>
  </si>
  <si>
    <t>noiembrie,2019</t>
  </si>
  <si>
    <t>REABILITAREA STRAZII VASILE ALECSANDRI, ORAS BUHUSI, JUDETUL BACAU</t>
  </si>
  <si>
    <t>45233120-6 - Lucrari de constructii de drumuri (Rev.2)  
45233161-5 - Lucrari de constructii de trotuare (Rev.2)
44162500-8 - Conducte de apa potabila (Rev.2)                                 45233221-4 - Lucrari de marcaj rutier (Rev.2)</t>
  </si>
  <si>
    <t>Construire retele de apa pentru trama stradala, oras Buhusi, judetul Bacau – strada Bucegi, strada Dragos Voda si strada Florilor</t>
  </si>
  <si>
    <t>decembrie,2019</t>
  </si>
  <si>
    <t>februarie, 2020</t>
  </si>
  <si>
    <t xml:space="preserve">45330000-9 Lucrari de instalatii de apa (Rev.2)             39370000-6 Instalatii de distribuire a apei (Rev.2)              39715300-0 Echipament pentru instalatii de apa si canalizare (Rev.2)
                                                                   </t>
  </si>
  <si>
    <t>POR 2014-2020, axa 3.1.B +buget local</t>
  </si>
  <si>
    <t>achizitie directa</t>
  </si>
  <si>
    <r>
      <rPr>
        <b/>
        <sz val="8"/>
        <color indexed="8"/>
        <rFont val="Times New Roman"/>
        <family val="1"/>
      </rPr>
      <t>Lucrari de executie</t>
    </r>
    <r>
      <rPr>
        <sz val="8"/>
        <color indexed="8"/>
        <rFont val="Times New Roman"/>
        <family val="1"/>
      </rPr>
      <t xml:space="preserve"> pentru proiectul </t>
    </r>
    <r>
      <rPr>
        <i/>
        <sz val="8"/>
        <color indexed="8"/>
        <rFont val="Times New Roman"/>
        <family val="1"/>
      </rPr>
      <t>“Reabilitarea termică a clădirilor publice din Orașul Buhuși - Colegiul Tehnic Ion Borcea și Școala Mihai Eminescu”cod SMIS 118519</t>
    </r>
  </si>
  <si>
    <t>45214200-2  - Lucrari de constructii de institutii scolare (Rev.2)</t>
  </si>
  <si>
    <t>6,909,323.65 *</t>
  </si>
  <si>
    <t>iunie,2019</t>
  </si>
  <si>
    <r>
      <rPr>
        <b/>
        <sz val="8"/>
        <color indexed="8"/>
        <rFont val="Times New Roman"/>
        <family val="1"/>
      </rPr>
      <t xml:space="preserve">Verificare tehnica prin verificatori tehnici atestati, cerinta A1 si E </t>
    </r>
    <r>
      <rPr>
        <i/>
        <sz val="8"/>
        <color indexed="8"/>
        <rFont val="Times New Roman"/>
        <family val="1"/>
      </rPr>
      <t>pentru proiectul tehnic “Reabilitarea termică a clădirilor publice din Orașul Buhuși - Colegiul Tehnic Ion Borcea și Școala Mihai Eminescu”cod SMIS 118519</t>
    </r>
  </si>
  <si>
    <t>71328000-3 Servicii de verificare a proiectelor de structuri portante (Rev.2)</t>
  </si>
  <si>
    <t>ianuarie, 2019</t>
  </si>
  <si>
    <t>februarie, 2019</t>
  </si>
  <si>
    <t>*Actualizare in baza OUG 114/2018</t>
  </si>
  <si>
    <t>Banca parc stradala</t>
  </si>
  <si>
    <t>34928400-2 - Mobilier urban (Rev.2)</t>
  </si>
  <si>
    <t xml:space="preserve">achizitie directa </t>
  </si>
  <si>
    <t>Extindere retele distributie gaze naturale PE 63 si PE 90</t>
  </si>
  <si>
    <t>45231221-0 - Lucrari de constructii de conducte de alimentare cu gaz (Rev.2)</t>
  </si>
  <si>
    <t>Pachet informatic APLxPERT format din modulele CO, SA, MF, BK</t>
  </si>
  <si>
    <t>72600000-6 - Servicii de asistenta si de consultanta informatica (Rev.2)</t>
  </si>
  <si>
    <t>Servicii de supraveghere a lucrărilor prin diriginți de șantier</t>
  </si>
  <si>
    <t xml:space="preserve"> 71520000-9 - Servicii de supraveghere a lucrarilor (Rev.2)</t>
  </si>
  <si>
    <t>Servicii de inchiriere Iluminat festiv (montat/demontat)</t>
  </si>
  <si>
    <t>39298500-2 - Ornamente (Rev.2)</t>
  </si>
  <si>
    <t xml:space="preserve">Achizitia de carburant pentru BVC nenominalizate (benzina si motorina) </t>
  </si>
  <si>
    <t>22458000-5 - Imprimate la comanda (Rev.2)</t>
  </si>
  <si>
    <t>ianuarie,2019</t>
  </si>
  <si>
    <t>LUCRARI DE MARCAJE RUTIERE, ORAS BUHUSI, JUDETUL BACAU (2019)</t>
  </si>
  <si>
    <t>45233221-4 - Lucrari de marcaj rutier (Rev.2)</t>
  </si>
  <si>
    <t>Tocator crengi Caravaggi Bio235</t>
  </si>
  <si>
    <t>34390000-7 - Accesorii pentru tractoare (Rev.2)</t>
  </si>
  <si>
    <t>Intretinere drumuri nemodernizate</t>
  </si>
  <si>
    <t>45233141-9 - Lucrari de intretinere a drumurilor (Rev.2)</t>
  </si>
  <si>
    <t>Serv.de actualizare DALI -"MODERNIZAREA STRAZILOR DE INTERES LOCAL DIN ORASUL BUHUSI"</t>
  </si>
  <si>
    <t>79314000-8 - Studiu de fezabilitate (Rev.2)</t>
  </si>
  <si>
    <t>LUCRARI DE REPARATII NECESARE AMENAJARII TARGULUI SAPTAMANAL</t>
  </si>
  <si>
    <t>45213140-6 - Lucrari de constructii de piete (Rev.2)</t>
  </si>
  <si>
    <t>SERVICII DE CONSULTANTA IN DOMENIUL MANAGEMENTULUI</t>
  </si>
  <si>
    <t>79411000-8 - Servicii generale de consultanta in management (Rev.2)</t>
  </si>
  <si>
    <t>SERVICII DE AUDIT FINANCIAR</t>
  </si>
  <si>
    <t>79212100-4 - Servicii de auditare financiara (Rev.2)</t>
  </si>
  <si>
    <t>SERVICII DE CONSULTANTA IN DOMENIUL MANAGEMENTULUI PROIECTULUI</t>
  </si>
  <si>
    <t>iulie,2019</t>
  </si>
  <si>
    <t>LUCRARI DE INTRETINERE CURENTA CU MIXTURA ASFALTICA A STRAZILOR DIN ORASUL BUHUSI, JUD. BACAU</t>
  </si>
  <si>
    <t>august,2019</t>
  </si>
  <si>
    <t>ACHIZITIONARE DOTARI PENTRU PROIECTUL “DOTARE CU ECHIPAMENTE A CASEI DE CULTURA BUHUSI, JUD.BACAU</t>
  </si>
  <si>
    <t>32321300-2 - Materiale audiovizuale (Rev.2)</t>
  </si>
  <si>
    <t>Pachet cablu electric+accesorii</t>
  </si>
  <si>
    <t>31330000-8 - Cablu coaxial (Rev.2)</t>
  </si>
  <si>
    <r>
      <t xml:space="preserve">P R O G R A M     A N U A L    A L    A C H I Z I T I I L O R    P U B L I C E 2019 ( </t>
    </r>
    <r>
      <rPr>
        <b/>
        <sz val="8"/>
        <rFont val="Calibri"/>
        <family val="2"/>
      </rPr>
      <t>˃5000 euro)</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</si>
</sst>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33" x14ac:knownFonts="1">
    <font>
      <sz val="14"/>
      <color theme="1"/>
      <name val="Times New Roman"/>
      <family val="2"/>
      <charset val="238"/>
    </font>
    <font>
      <sz val="9"/>
      <color theme="1"/>
      <name val="Times New Roman"/>
      <family val="2"/>
      <charset val="238"/>
    </font>
    <font>
      <sz val="8"/>
      <color theme="1"/>
      <name val="Times New Roman"/>
      <family val="2"/>
      <charset val="238"/>
    </font>
    <font>
      <sz val="9"/>
      <color rgb="FFFF0000"/>
      <name val="Times New Roman"/>
      <family val="2"/>
      <charset val="238"/>
    </font>
    <font>
      <sz val="8"/>
      <name val="Times New Roman"/>
      <family val="1"/>
    </font>
    <font>
      <sz val="8"/>
      <color rgb="FFFF0000"/>
      <name val="Times New Roman"/>
      <family val="1"/>
    </font>
    <font>
      <sz val="9"/>
      <color rgb="FFFF0000"/>
      <name val="Times New Roman"/>
      <family val="1"/>
    </font>
    <font>
      <sz val="16"/>
      <name val="Times New Roman"/>
      <family val="1"/>
    </font>
    <font>
      <sz val="16"/>
      <color rgb="FFFF0000"/>
      <name val="Times New Roman"/>
      <family val="1"/>
    </font>
    <font>
      <sz val="16"/>
      <color theme="1"/>
      <name val="Times New Roman"/>
      <family val="1"/>
    </font>
    <font>
      <sz val="8"/>
      <name val="Times New Roman"/>
      <family val="2"/>
      <charset val="238"/>
    </font>
    <font>
      <sz val="8"/>
      <color rgb="FFFF0000"/>
      <name val="Times New Roman"/>
      <family val="2"/>
      <charset val="238"/>
    </font>
    <font>
      <b/>
      <sz val="8"/>
      <color rgb="FFFF0000"/>
      <name val="Times New Roman"/>
      <family val="1"/>
    </font>
    <font>
      <b/>
      <sz val="9"/>
      <color rgb="FFFF0000"/>
      <name val="Times New Roman"/>
      <family val="1"/>
    </font>
    <font>
      <b/>
      <sz val="8"/>
      <name val="Times New Roman"/>
      <family val="1"/>
    </font>
    <font>
      <i/>
      <sz val="8"/>
      <color rgb="FFFF0000"/>
      <name val="Times New Roman"/>
      <family val="1"/>
    </font>
    <font>
      <sz val="8"/>
      <color theme="1"/>
      <name val="Times New Roman"/>
      <family val="1"/>
    </font>
    <font>
      <b/>
      <sz val="9"/>
      <color theme="1"/>
      <name val="Times New Roman"/>
      <family val="1"/>
    </font>
    <font>
      <b/>
      <sz val="14"/>
      <name val="Times New Roman"/>
      <family val="1"/>
    </font>
    <font>
      <sz val="14"/>
      <color rgb="FFFF0000"/>
      <name val="Times New Roman"/>
      <family val="2"/>
      <charset val="238"/>
    </font>
    <font>
      <i/>
      <sz val="8"/>
      <name val="Times New Roman"/>
      <family val="1"/>
    </font>
    <font>
      <sz val="12"/>
      <color theme="1"/>
      <name val="Arial"/>
      <family val="2"/>
    </font>
    <font>
      <b/>
      <sz val="14"/>
      <color theme="1"/>
      <name val="Times New Roman"/>
      <family val="1"/>
    </font>
    <font>
      <i/>
      <sz val="9"/>
      <color theme="1"/>
      <name val="Times New Roman"/>
      <family val="1"/>
    </font>
    <font>
      <sz val="9"/>
      <color theme="1"/>
      <name val="Times New Roman"/>
      <family val="1"/>
    </font>
    <font>
      <sz val="10"/>
      <color theme="1"/>
      <name val="Times New Roman"/>
      <family val="1"/>
    </font>
    <font>
      <sz val="10"/>
      <name val="Times New Roman"/>
      <family val="1"/>
    </font>
    <font>
      <b/>
      <sz val="8"/>
      <color indexed="8"/>
      <name val="Times New Roman"/>
      <family val="1"/>
    </font>
    <font>
      <sz val="8"/>
      <color indexed="8"/>
      <name val="Times New Roman"/>
      <family val="1"/>
    </font>
    <font>
      <i/>
      <sz val="8"/>
      <color indexed="8"/>
      <name val="Times New Roman"/>
      <family val="1"/>
    </font>
    <font>
      <i/>
      <sz val="8"/>
      <color theme="1"/>
      <name val="Times New Roman"/>
      <family val="1"/>
    </font>
    <font>
      <sz val="8"/>
      <color rgb="FF444444"/>
      <name val="Times New Roman"/>
      <family val="1"/>
    </font>
    <font>
      <b/>
      <sz val="8"/>
      <name val="Calibri"/>
      <family val="2"/>
    </font>
  </fonts>
  <fills count="7">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4" tint="0.59999389629810485"/>
        <bgColor indexed="64"/>
      </patternFill>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1">
    <xf numFmtId="0" fontId="0" fillId="0" borderId="0"/>
  </cellStyleXfs>
  <cellXfs count="267">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6" fillId="0" borderId="0" xfId="0" applyFont="1"/>
    <xf numFmtId="0" fontId="7" fillId="0" borderId="1" xfId="0" applyFont="1" applyBorder="1" applyAlignment="1">
      <alignment horizontal="center" vertical="center" wrapText="1"/>
    </xf>
    <xf numFmtId="3" fontId="7" fillId="0" borderId="3" xfId="0" applyNumberFormat="1" applyFont="1" applyBorder="1" applyAlignment="1">
      <alignment horizontal="center" vertical="center" wrapText="1"/>
    </xf>
    <xf numFmtId="4" fontId="7"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0" xfId="0" applyFont="1" applyAlignment="1">
      <alignment horizontal="center" vertical="center"/>
    </xf>
    <xf numFmtId="0" fontId="9" fillId="0" borderId="0" xfId="0" applyFont="1" applyAlignment="1">
      <alignment horizontal="left" vertical="center"/>
    </xf>
    <xf numFmtId="4" fontId="7" fillId="0" borderId="1" xfId="0" applyNumberFormat="1" applyFont="1" applyBorder="1" applyAlignment="1">
      <alignment horizontal="right" vertical="center" wrapText="1"/>
    </xf>
    <xf numFmtId="4" fontId="8" fillId="0" borderId="4" xfId="0" applyNumberFormat="1" applyFont="1" applyBorder="1" applyAlignment="1">
      <alignment horizontal="right" vertical="center" wrapText="1"/>
    </xf>
    <xf numFmtId="4" fontId="8" fillId="0" borderId="1" xfId="0" applyNumberFormat="1" applyFont="1" applyBorder="1" applyAlignment="1">
      <alignment horizontal="right" vertical="center" wrapText="1"/>
    </xf>
    <xf numFmtId="4" fontId="8" fillId="0" borderId="6" xfId="0" applyNumberFormat="1" applyFont="1" applyBorder="1" applyAlignment="1">
      <alignment horizontal="right" vertical="center" wrapText="1"/>
    </xf>
    <xf numFmtId="4" fontId="9" fillId="0" borderId="0" xfId="0" applyNumberFormat="1" applyFont="1" applyAlignment="1">
      <alignment horizontal="right"/>
    </xf>
    <xf numFmtId="4" fontId="9" fillId="0" borderId="0" xfId="0" applyNumberFormat="1" applyFont="1" applyAlignment="1">
      <alignment horizontal="right" vertical="center"/>
    </xf>
    <xf numFmtId="0" fontId="8" fillId="0" borderId="1" xfId="0" applyFont="1" applyBorder="1" applyAlignment="1">
      <alignment vertical="center" wrapText="1"/>
    </xf>
    <xf numFmtId="0" fontId="10" fillId="0" borderId="0" xfId="0" applyFont="1" applyAlignment="1">
      <alignment horizontal="left" vertical="center"/>
    </xf>
    <xf numFmtId="0" fontId="10" fillId="0" borderId="0" xfId="0" applyFont="1" applyAlignment="1">
      <alignment horizontal="center"/>
    </xf>
    <xf numFmtId="0" fontId="10" fillId="0" borderId="0" xfId="0" applyFont="1" applyAlignment="1">
      <alignment horizontal="center" vertical="center"/>
    </xf>
    <xf numFmtId="4" fontId="10" fillId="0" borderId="0" xfId="0" applyNumberFormat="1" applyFont="1" applyAlignment="1">
      <alignment horizontal="center"/>
    </xf>
    <xf numFmtId="3" fontId="10" fillId="0" borderId="0" xfId="0" applyNumberFormat="1" applyFont="1" applyAlignment="1">
      <alignment horizontal="center"/>
    </xf>
    <xf numFmtId="0" fontId="10" fillId="0" borderId="0" xfId="0" applyFont="1" applyAlignment="1">
      <alignment horizontal="center"/>
    </xf>
    <xf numFmtId="4" fontId="10" fillId="0" borderId="1" xfId="0" applyNumberFormat="1" applyFont="1" applyBorder="1" applyAlignment="1">
      <alignment horizontal="center" vertical="center" wrapText="1"/>
    </xf>
    <xf numFmtId="3" fontId="10"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4" fontId="10" fillId="0" borderId="1" xfId="0" applyNumberFormat="1" applyFont="1" applyBorder="1" applyAlignment="1">
      <alignment horizontal="center" wrapText="1"/>
    </xf>
    <xf numFmtId="4" fontId="10" fillId="0" borderId="1" xfId="0" applyNumberFormat="1" applyFont="1" applyBorder="1" applyAlignment="1">
      <alignment horizontal="center" vertical="top" wrapText="1"/>
    </xf>
    <xf numFmtId="164" fontId="10" fillId="0" borderId="1" xfId="0" applyNumberFormat="1" applyFont="1" applyBorder="1" applyAlignment="1">
      <alignment horizontal="center" wrapText="1"/>
    </xf>
    <xf numFmtId="14" fontId="10" fillId="0" borderId="1" xfId="0" applyNumberFormat="1" applyFont="1" applyBorder="1" applyAlignment="1">
      <alignment horizontal="center" wrapText="1"/>
    </xf>
    <xf numFmtId="0" fontId="10" fillId="0" borderId="0" xfId="0" applyFont="1" applyBorder="1" applyAlignment="1">
      <alignment horizontal="left" vertical="center" wrapText="1"/>
    </xf>
    <xf numFmtId="0" fontId="10" fillId="0" borderId="0" xfId="0" applyFont="1" applyBorder="1" applyAlignment="1">
      <alignment horizontal="center" vertical="center" wrapText="1"/>
    </xf>
    <xf numFmtId="49" fontId="10" fillId="0" borderId="0" xfId="0" applyNumberFormat="1" applyFont="1" applyBorder="1" applyAlignment="1">
      <alignment vertical="center" wrapText="1"/>
    </xf>
    <xf numFmtId="14" fontId="10" fillId="0" borderId="0" xfId="0" applyNumberFormat="1" applyFont="1" applyBorder="1" applyAlignment="1">
      <alignment horizontal="center" vertical="center" wrapText="1"/>
    </xf>
    <xf numFmtId="4" fontId="10" fillId="0" borderId="0" xfId="0" applyNumberFormat="1" applyFont="1"/>
    <xf numFmtId="3" fontId="10" fillId="0" borderId="0" xfId="0" applyNumberFormat="1" applyFont="1"/>
    <xf numFmtId="0" fontId="10" fillId="0" borderId="0" xfId="0" applyFont="1" applyAlignment="1">
      <alignment vertical="center"/>
    </xf>
    <xf numFmtId="49" fontId="10" fillId="0" borderId="0" xfId="0" applyNumberFormat="1" applyFont="1" applyAlignment="1">
      <alignment vertical="center"/>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0" xfId="0" applyFont="1"/>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14" fontId="12" fillId="2" borderId="1" xfId="0" applyNumberFormat="1"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14" fontId="4" fillId="2" borderId="1" xfId="0" applyNumberFormat="1" applyFont="1" applyFill="1" applyBorder="1" applyAlignment="1">
      <alignment horizontal="center" vertical="center" wrapText="1"/>
    </xf>
    <xf numFmtId="0" fontId="10"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49" fontId="10" fillId="2" borderId="1" xfId="0" applyNumberFormat="1" applyFont="1" applyFill="1" applyBorder="1" applyAlignment="1">
      <alignment vertical="center" wrapText="1"/>
    </xf>
    <xf numFmtId="14" fontId="10" fillId="2" borderId="1" xfId="0" applyNumberFormat="1" applyFont="1" applyFill="1" applyBorder="1" applyAlignment="1">
      <alignment horizontal="center" vertical="center" wrapText="1"/>
    </xf>
    <xf numFmtId="0" fontId="11" fillId="2" borderId="1" xfId="0" applyFont="1" applyFill="1" applyBorder="1" applyAlignment="1">
      <alignment horizontal="left" vertical="center" wrapText="1"/>
    </xf>
    <xf numFmtId="0" fontId="11" fillId="2" borderId="1" xfId="0" applyFont="1" applyFill="1" applyBorder="1" applyAlignment="1">
      <alignment horizontal="center" vertical="center" wrapText="1"/>
    </xf>
    <xf numFmtId="0" fontId="11" fillId="2" borderId="1" xfId="0" applyFont="1" applyFill="1" applyBorder="1" applyAlignment="1">
      <alignment vertical="center" wrapText="1"/>
    </xf>
    <xf numFmtId="14" fontId="11" fillId="2" borderId="1" xfId="0" applyNumberFormat="1" applyFont="1" applyFill="1" applyBorder="1" applyAlignment="1">
      <alignment horizontal="center" vertical="center" wrapText="1"/>
    </xf>
    <xf numFmtId="49" fontId="11" fillId="2" borderId="1" xfId="0" applyNumberFormat="1" applyFont="1" applyFill="1" applyBorder="1" applyAlignment="1">
      <alignment vertical="center" wrapText="1"/>
    </xf>
    <xf numFmtId="0" fontId="11" fillId="2" borderId="5" xfId="0" applyFont="1" applyFill="1" applyBorder="1" applyAlignment="1">
      <alignment horizontal="center" vertical="center" wrapText="1"/>
    </xf>
    <xf numFmtId="49" fontId="15" fillId="2" borderId="1" xfId="0" applyNumberFormat="1" applyFont="1" applyFill="1" applyBorder="1" applyAlignment="1">
      <alignment vertical="center" wrapText="1"/>
    </xf>
    <xf numFmtId="0" fontId="10" fillId="0" borderId="1" xfId="0" applyFont="1" applyBorder="1" applyAlignment="1">
      <alignment horizontal="center" vertical="center" wrapText="1"/>
    </xf>
    <xf numFmtId="0" fontId="10" fillId="0" borderId="6" xfId="0" applyFont="1" applyBorder="1" applyAlignment="1">
      <alignment horizontal="center" vertical="center" wrapText="1"/>
    </xf>
    <xf numFmtId="3" fontId="10" fillId="0" borderId="2"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0" fillId="0" borderId="6" xfId="0" applyFont="1" applyBorder="1" applyAlignment="1">
      <alignment horizontal="center" vertical="center" wrapText="1"/>
    </xf>
    <xf numFmtId="0" fontId="10" fillId="2" borderId="4" xfId="0" applyFont="1" applyFill="1" applyBorder="1" applyAlignment="1">
      <alignment vertical="center" wrapText="1"/>
    </xf>
    <xf numFmtId="0" fontId="14" fillId="0" borderId="1" xfId="0" applyFont="1" applyBorder="1" applyAlignment="1">
      <alignment horizontal="center" vertical="center" wrapText="1"/>
    </xf>
    <xf numFmtId="0" fontId="10" fillId="2" borderId="1" xfId="0" applyFont="1" applyFill="1" applyBorder="1" applyAlignment="1">
      <alignment vertical="center" wrapText="1"/>
    </xf>
    <xf numFmtId="4" fontId="5" fillId="2" borderId="1" xfId="0" applyNumberFormat="1" applyFont="1" applyFill="1" applyBorder="1" applyAlignment="1">
      <alignment horizontal="right" vertical="center" wrapText="1"/>
    </xf>
    <xf numFmtId="4" fontId="4" fillId="2" borderId="1" xfId="0" applyNumberFormat="1" applyFont="1" applyFill="1" applyBorder="1" applyAlignment="1">
      <alignment horizontal="right" vertical="center" wrapText="1"/>
    </xf>
    <xf numFmtId="4" fontId="11" fillId="2" borderId="1" xfId="0" applyNumberFormat="1" applyFont="1" applyFill="1" applyBorder="1" applyAlignment="1">
      <alignment horizontal="right" vertical="center" wrapText="1"/>
    </xf>
    <xf numFmtId="4" fontId="11" fillId="2" borderId="6" xfId="0" applyNumberFormat="1" applyFont="1" applyFill="1" applyBorder="1" applyAlignment="1">
      <alignment horizontal="right" vertical="center" wrapText="1"/>
    </xf>
    <xf numFmtId="4" fontId="10" fillId="2" borderId="1" xfId="0" applyNumberFormat="1" applyFont="1" applyFill="1" applyBorder="1" applyAlignment="1">
      <alignment horizontal="right" vertical="center" wrapText="1"/>
    </xf>
    <xf numFmtId="4" fontId="10" fillId="2" borderId="6" xfId="0" applyNumberFormat="1" applyFont="1" applyFill="1" applyBorder="1" applyAlignment="1">
      <alignment horizontal="right" vertical="center" wrapText="1"/>
    </xf>
    <xf numFmtId="4" fontId="10" fillId="0" borderId="0" xfId="0" applyNumberFormat="1" applyFont="1" applyBorder="1" applyAlignment="1">
      <alignment horizontal="right" vertical="center" wrapText="1"/>
    </xf>
    <xf numFmtId="4" fontId="10" fillId="0" borderId="0" xfId="0" applyNumberFormat="1" applyFont="1" applyAlignment="1">
      <alignment horizontal="right" vertical="center"/>
    </xf>
    <xf numFmtId="49" fontId="10"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0" xfId="0" applyFont="1" applyAlignment="1">
      <alignment horizontal="center"/>
    </xf>
    <xf numFmtId="0" fontId="12" fillId="0" borderId="5" xfId="0" applyFont="1" applyBorder="1" applyAlignment="1">
      <alignment horizontal="center" vertical="center" wrapText="1"/>
    </xf>
    <xf numFmtId="0" fontId="5" fillId="2" borderId="4"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5" fillId="2" borderId="5" xfId="0" applyFont="1" applyFill="1" applyBorder="1" applyAlignment="1">
      <alignment horizontal="center" vertical="center" wrapText="1"/>
    </xf>
    <xf numFmtId="0" fontId="5" fillId="2" borderId="1" xfId="0" applyFont="1" applyFill="1" applyBorder="1" applyAlignment="1">
      <alignment vertical="center" wrapText="1"/>
    </xf>
    <xf numFmtId="49" fontId="10" fillId="2" borderId="0" xfId="0" applyNumberFormat="1" applyFont="1" applyFill="1" applyAlignment="1">
      <alignment vertical="center" wrapText="1"/>
    </xf>
    <xf numFmtId="49" fontId="5" fillId="2" borderId="0" xfId="0" applyNumberFormat="1" applyFont="1" applyFill="1" applyAlignment="1">
      <alignment vertical="center" wrapText="1"/>
    </xf>
    <xf numFmtId="0" fontId="16" fillId="0" borderId="0" xfId="0" applyFont="1"/>
    <xf numFmtId="4" fontId="6" fillId="0" borderId="0" xfId="0" applyNumberFormat="1" applyFont="1"/>
    <xf numFmtId="4" fontId="1" fillId="0" borderId="0" xfId="0" applyNumberFormat="1" applyFont="1"/>
    <xf numFmtId="4" fontId="1" fillId="0" borderId="0" xfId="0" applyNumberFormat="1" applyFont="1" applyAlignment="1">
      <alignment horizontal="right" vertical="center"/>
    </xf>
    <xf numFmtId="4" fontId="6" fillId="0" borderId="0" xfId="0" applyNumberFormat="1" applyFont="1" applyAlignment="1">
      <alignment horizontal="right" vertical="center"/>
    </xf>
    <xf numFmtId="0" fontId="17" fillId="0" borderId="0" xfId="0" applyFont="1" applyAlignment="1">
      <alignment horizontal="center" vertical="center" wrapText="1"/>
    </xf>
    <xf numFmtId="0" fontId="13" fillId="0" borderId="0" xfId="0" applyFont="1" applyAlignment="1">
      <alignment horizontal="center" vertical="center" wrapText="1"/>
    </xf>
    <xf numFmtId="49" fontId="10" fillId="0" borderId="0" xfId="0" applyNumberFormat="1" applyFont="1" applyAlignment="1">
      <alignment horizontal="center" vertical="center" wrapText="1"/>
    </xf>
    <xf numFmtId="49" fontId="1" fillId="0" borderId="0" xfId="0" applyNumberFormat="1" applyFont="1" applyAlignment="1">
      <alignment horizontal="center" vertical="center" wrapText="1"/>
    </xf>
    <xf numFmtId="49" fontId="6" fillId="0" borderId="0" xfId="0" applyNumberFormat="1" applyFont="1" applyAlignment="1">
      <alignment horizontal="center" vertical="center" wrapText="1"/>
    </xf>
    <xf numFmtId="0" fontId="12" fillId="0" borderId="6" xfId="0" applyFont="1" applyBorder="1" applyAlignment="1">
      <alignment horizontal="center" vertical="center" wrapText="1"/>
    </xf>
    <xf numFmtId="0" fontId="10" fillId="0" borderId="0" xfId="0" applyFont="1" applyFill="1" applyAlignment="1">
      <alignment horizontal="center"/>
    </xf>
    <xf numFmtId="0" fontId="10" fillId="0" borderId="0" xfId="0" applyFont="1" applyFill="1" applyAlignment="1">
      <alignment horizontal="left" vertical="center"/>
    </xf>
    <xf numFmtId="49" fontId="10" fillId="0" borderId="0" xfId="0" applyNumberFormat="1" applyFont="1" applyFill="1" applyAlignment="1">
      <alignment vertical="center"/>
    </xf>
    <xf numFmtId="0" fontId="10" fillId="0" borderId="0" xfId="0" applyFont="1" applyAlignment="1">
      <alignment horizontal="center"/>
    </xf>
    <xf numFmtId="0" fontId="6" fillId="3" borderId="0" xfId="0" applyFont="1" applyFill="1"/>
    <xf numFmtId="0" fontId="10" fillId="3" borderId="6" xfId="0" applyFont="1" applyFill="1" applyBorder="1" applyAlignment="1">
      <alignment horizontal="center" vertical="center" wrapText="1"/>
    </xf>
    <xf numFmtId="0" fontId="10" fillId="3" borderId="1" xfId="0" applyFont="1" applyFill="1" applyBorder="1" applyAlignment="1">
      <alignment horizontal="left" vertical="center" wrapText="1"/>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right" vertical="center" wrapText="1"/>
    </xf>
    <xf numFmtId="4" fontId="6" fillId="3" borderId="0" xfId="0" applyNumberFormat="1" applyFont="1" applyFill="1" applyAlignment="1">
      <alignment horizontal="right" vertical="center"/>
    </xf>
    <xf numFmtId="0" fontId="13" fillId="3" borderId="0" xfId="0" applyFont="1" applyFill="1" applyAlignment="1">
      <alignment horizontal="center" vertical="center" wrapText="1"/>
    </xf>
    <xf numFmtId="49" fontId="6" fillId="3" borderId="0" xfId="0" applyNumberFormat="1" applyFont="1" applyFill="1" applyAlignment="1">
      <alignment horizontal="center" vertical="center" wrapText="1"/>
    </xf>
    <xf numFmtId="0" fontId="10" fillId="3" borderId="4" xfId="0" applyFont="1" applyFill="1" applyBorder="1" applyAlignment="1">
      <alignment horizontal="left" vertical="center" wrapText="1"/>
    </xf>
    <xf numFmtId="0" fontId="1" fillId="3" borderId="0" xfId="0" applyFont="1" applyFill="1"/>
    <xf numFmtId="0" fontId="1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4" fontId="4" fillId="3" borderId="1" xfId="0" applyNumberFormat="1" applyFont="1" applyFill="1" applyBorder="1" applyAlignment="1">
      <alignment horizontal="right" vertical="center" wrapText="1"/>
    </xf>
    <xf numFmtId="4" fontId="1" fillId="3" borderId="0" xfId="0" applyNumberFormat="1" applyFont="1" applyFill="1" applyAlignment="1">
      <alignment horizontal="right" vertical="center"/>
    </xf>
    <xf numFmtId="2" fontId="1" fillId="0" borderId="0" xfId="0" applyNumberFormat="1" applyFont="1"/>
    <xf numFmtId="2" fontId="6" fillId="0" borderId="0" xfId="0" applyNumberFormat="1" applyFont="1"/>
    <xf numFmtId="2" fontId="6" fillId="3" borderId="0" xfId="0" applyNumberFormat="1" applyFont="1" applyFill="1"/>
    <xf numFmtId="2" fontId="1" fillId="3" borderId="0" xfId="0" applyNumberFormat="1" applyFont="1" applyFill="1"/>
    <xf numFmtId="2" fontId="10" fillId="0" borderId="0" xfId="0" applyNumberFormat="1" applyFont="1" applyAlignment="1">
      <alignment horizontal="center" vertical="center"/>
    </xf>
    <xf numFmtId="0" fontId="10" fillId="0" borderId="4" xfId="0" applyFont="1" applyBorder="1" applyAlignment="1">
      <alignment horizontal="center" vertical="center" wrapText="1"/>
    </xf>
    <xf numFmtId="0" fontId="10" fillId="0" borderId="4" xfId="0" applyFont="1" applyBorder="1" applyAlignment="1">
      <alignment horizontal="left" vertical="center" wrapText="1"/>
    </xf>
    <xf numFmtId="0" fontId="10" fillId="0" borderId="0" xfId="0" applyFont="1" applyAlignment="1">
      <alignment horizontal="center"/>
    </xf>
    <xf numFmtId="0" fontId="10" fillId="0" borderId="4" xfId="0" applyFont="1" applyFill="1" applyBorder="1" applyAlignment="1">
      <alignment horizontal="center" vertical="center" wrapText="1"/>
    </xf>
    <xf numFmtId="49" fontId="10" fillId="0" borderId="4" xfId="0" applyNumberFormat="1" applyFont="1" applyFill="1" applyBorder="1" applyAlignment="1">
      <alignment horizontal="center" vertical="center" wrapText="1"/>
    </xf>
    <xf numFmtId="0" fontId="10" fillId="0" borderId="0" xfId="0" applyFont="1" applyFill="1" applyAlignment="1">
      <alignment horizontal="left" vertical="center" wrapText="1"/>
    </xf>
    <xf numFmtId="49" fontId="10" fillId="0" borderId="0" xfId="0" applyNumberFormat="1" applyFont="1" applyFill="1" applyAlignment="1">
      <alignment vertical="center" wrapText="1"/>
    </xf>
    <xf numFmtId="0" fontId="10" fillId="0" borderId="0" xfId="0" applyFont="1" applyAlignment="1">
      <alignment horizontal="center" vertical="center" wrapText="1"/>
    </xf>
    <xf numFmtId="0" fontId="14" fillId="0" borderId="6" xfId="0" applyFont="1" applyBorder="1" applyAlignment="1">
      <alignment horizontal="left" vertical="center" wrapText="1"/>
    </xf>
    <xf numFmtId="0" fontId="14" fillId="0" borderId="6" xfId="0" applyFont="1" applyFill="1" applyBorder="1" applyAlignment="1">
      <alignment horizontal="left" vertical="center" wrapText="1"/>
    </xf>
    <xf numFmtId="49" fontId="14" fillId="0" borderId="6" xfId="0" applyNumberFormat="1" applyFont="1" applyFill="1" applyBorder="1" applyAlignment="1">
      <alignment vertical="center" wrapText="1"/>
    </xf>
    <xf numFmtId="0" fontId="14" fillId="0" borderId="6" xfId="0" applyFont="1" applyBorder="1" applyAlignment="1">
      <alignment horizontal="center" vertical="center" wrapText="1"/>
    </xf>
    <xf numFmtId="0" fontId="17" fillId="0" borderId="0" xfId="0" applyFont="1"/>
    <xf numFmtId="0" fontId="14" fillId="0" borderId="4" xfId="0" applyFont="1" applyBorder="1" applyAlignment="1">
      <alignment horizontal="left" vertical="center" wrapText="1"/>
    </xf>
    <xf numFmtId="0" fontId="14" fillId="0" borderId="4" xfId="0" applyFont="1" applyFill="1" applyBorder="1" applyAlignment="1">
      <alignment horizontal="left" vertical="center" wrapText="1"/>
    </xf>
    <xf numFmtId="49" fontId="14" fillId="0" borderId="4" xfId="0" applyNumberFormat="1" applyFont="1" applyFill="1" applyBorder="1" applyAlignment="1">
      <alignment vertical="center" wrapText="1"/>
    </xf>
    <xf numFmtId="0" fontId="14" fillId="0" borderId="4" xfId="0" applyFont="1" applyBorder="1" applyAlignment="1">
      <alignment horizontal="center" vertical="center" wrapText="1"/>
    </xf>
    <xf numFmtId="0" fontId="18" fillId="0" borderId="6" xfId="0" applyFont="1" applyBorder="1" applyAlignment="1"/>
    <xf numFmtId="0" fontId="14" fillId="0" borderId="0" xfId="0" applyFont="1"/>
    <xf numFmtId="0" fontId="0" fillId="0" borderId="0" xfId="0" applyFont="1"/>
    <xf numFmtId="0" fontId="19" fillId="0" borderId="0" xfId="0" applyFont="1"/>
    <xf numFmtId="14" fontId="0" fillId="0" borderId="0" xfId="0" applyNumberFormat="1" applyFont="1"/>
    <xf numFmtId="0" fontId="10" fillId="0" borderId="6"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0" xfId="0" applyFont="1" applyAlignment="1">
      <alignment horizontal="center"/>
    </xf>
    <xf numFmtId="49" fontId="10" fillId="0" borderId="0" xfId="0" applyNumberFormat="1" applyFont="1" applyFill="1" applyAlignment="1">
      <alignment horizontal="center" vertical="center"/>
    </xf>
    <xf numFmtId="49" fontId="10" fillId="0" borderId="0" xfId="0" applyNumberFormat="1" applyFont="1" applyAlignment="1">
      <alignment horizontal="center" vertical="center"/>
    </xf>
    <xf numFmtId="49" fontId="10" fillId="2" borderId="1" xfId="0" applyNumberFormat="1" applyFont="1" applyFill="1" applyBorder="1" applyAlignment="1">
      <alignment horizontal="center" vertical="center" wrapText="1"/>
    </xf>
    <xf numFmtId="49" fontId="10" fillId="3" borderId="1" xfId="0" applyNumberFormat="1" applyFont="1" applyFill="1" applyBorder="1" applyAlignment="1">
      <alignment horizontal="center" vertical="center" wrapText="1"/>
    </xf>
    <xf numFmtId="0" fontId="20" fillId="0" borderId="1" xfId="0" applyFont="1" applyFill="1" applyBorder="1" applyAlignment="1">
      <alignment vertical="center" wrapText="1"/>
    </xf>
    <xf numFmtId="0" fontId="20" fillId="0" borderId="4" xfId="0" applyFont="1" applyFill="1" applyBorder="1" applyAlignment="1">
      <alignment vertical="center" wrapText="1"/>
    </xf>
    <xf numFmtId="0" fontId="15" fillId="0" borderId="1" xfId="0" applyFont="1" applyFill="1" applyBorder="1" applyAlignment="1">
      <alignment horizontal="left" vertical="center" wrapText="1"/>
    </xf>
    <xf numFmtId="0" fontId="15" fillId="0" borderId="4" xfId="0" applyFont="1" applyFill="1" applyBorder="1" applyAlignment="1">
      <alignment horizontal="left" vertical="center" wrapText="1"/>
    </xf>
    <xf numFmtId="4" fontId="10" fillId="0" borderId="0" xfId="0" applyNumberFormat="1" applyFont="1" applyFill="1" applyAlignment="1">
      <alignment horizontal="center"/>
    </xf>
    <xf numFmtId="0" fontId="10" fillId="0" borderId="0" xfId="0" applyFont="1" applyFill="1" applyAlignment="1">
      <alignment horizontal="center" vertical="center"/>
    </xf>
    <xf numFmtId="4" fontId="10" fillId="0" borderId="0" xfId="0" applyNumberFormat="1" applyFont="1" applyFill="1"/>
    <xf numFmtId="0" fontId="21" fillId="0" borderId="0" xfId="0" applyFont="1" applyFill="1" applyBorder="1" applyAlignment="1">
      <alignment vertical="center" wrapText="1"/>
    </xf>
    <xf numFmtId="1" fontId="21" fillId="0" borderId="0" xfId="0" applyNumberFormat="1" applyFont="1" applyFill="1" applyBorder="1" applyAlignment="1">
      <alignment horizontal="center" vertical="center" wrapText="1"/>
    </xf>
    <xf numFmtId="164" fontId="21" fillId="0" borderId="0" xfId="0" applyNumberFormat="1" applyFont="1" applyFill="1" applyBorder="1" applyAlignment="1">
      <alignment horizontal="right" vertical="center" wrapText="1"/>
    </xf>
    <xf numFmtId="0" fontId="2" fillId="0" borderId="1" xfId="0" applyFont="1" applyBorder="1" applyAlignment="1">
      <alignment horizontal="center" vertical="center" wrapText="1"/>
    </xf>
    <xf numFmtId="0" fontId="10" fillId="4" borderId="0" xfId="0" applyFont="1" applyFill="1" applyAlignment="1">
      <alignment horizontal="center"/>
    </xf>
    <xf numFmtId="49" fontId="10" fillId="4" borderId="0" xfId="0" applyNumberFormat="1" applyFont="1" applyFill="1" applyAlignment="1">
      <alignment horizontal="center" vertical="center"/>
    </xf>
    <xf numFmtId="4" fontId="10" fillId="4" borderId="0" xfId="0" applyNumberFormat="1" applyFont="1" applyFill="1"/>
    <xf numFmtId="0" fontId="10" fillId="4" borderId="0" xfId="0" applyFont="1" applyFill="1" applyAlignment="1">
      <alignment horizontal="center" vertical="center"/>
    </xf>
    <xf numFmtId="0" fontId="1" fillId="4" borderId="0" xfId="0" applyFont="1" applyFill="1"/>
    <xf numFmtId="0" fontId="10" fillId="4" borderId="0" xfId="0" applyFont="1" applyFill="1" applyBorder="1" applyAlignment="1">
      <alignment horizontal="left" vertical="center" wrapText="1"/>
    </xf>
    <xf numFmtId="0" fontId="10" fillId="4" borderId="0" xfId="0" applyFont="1" applyFill="1" applyAlignment="1">
      <alignment horizontal="left" vertical="center"/>
    </xf>
    <xf numFmtId="49" fontId="10" fillId="4" borderId="0" xfId="0" applyNumberFormat="1" applyFont="1" applyFill="1" applyAlignment="1">
      <alignment vertical="center"/>
    </xf>
    <xf numFmtId="14" fontId="10" fillId="0" borderId="1" xfId="0" applyNumberFormat="1" applyFont="1" applyFill="1" applyBorder="1" applyAlignment="1">
      <alignment horizontal="center" vertical="center" wrapText="1"/>
    </xf>
    <xf numFmtId="0" fontId="0" fillId="0" borderId="0" xfId="0" applyBorder="1" applyAlignment="1"/>
    <xf numFmtId="0" fontId="10" fillId="0" borderId="1" xfId="0" applyFont="1" applyFill="1" applyBorder="1" applyAlignment="1">
      <alignment horizontal="center" vertical="center" wrapText="1"/>
    </xf>
    <xf numFmtId="4" fontId="20" fillId="0" borderId="1" xfId="0" applyNumberFormat="1" applyFont="1" applyFill="1" applyBorder="1" applyAlignment="1">
      <alignment horizontal="center" vertical="center" wrapText="1"/>
    </xf>
    <xf numFmtId="0" fontId="23" fillId="0" borderId="0" xfId="0" applyFont="1"/>
    <xf numFmtId="0" fontId="20" fillId="0" borderId="1" xfId="0" applyFont="1" applyFill="1" applyBorder="1" applyAlignment="1">
      <alignment horizontal="center" vertical="center" wrapText="1"/>
    </xf>
    <xf numFmtId="0" fontId="10" fillId="5" borderId="2" xfId="0" applyFont="1" applyFill="1" applyBorder="1" applyAlignment="1">
      <alignment vertical="center"/>
    </xf>
    <xf numFmtId="0" fontId="16" fillId="0" borderId="1" xfId="0" applyFont="1" applyBorder="1" applyAlignment="1">
      <alignment vertical="center" wrapText="1"/>
    </xf>
    <xf numFmtId="0" fontId="2" fillId="0" borderId="0" xfId="0" applyFont="1" applyBorder="1" applyAlignment="1">
      <alignment horizontal="center" vertical="center" wrapText="1"/>
    </xf>
    <xf numFmtId="0" fontId="0" fillId="0" borderId="0" xfId="0" applyBorder="1"/>
    <xf numFmtId="0" fontId="21" fillId="0" borderId="0" xfId="0" applyFont="1" applyBorder="1" applyAlignment="1">
      <alignment vertical="center" wrapText="1"/>
    </xf>
    <xf numFmtId="1" fontId="21" fillId="0" borderId="0" xfId="0" applyNumberFormat="1" applyFont="1" applyBorder="1" applyAlignment="1">
      <alignment horizontal="center" vertical="center" wrapText="1"/>
    </xf>
    <xf numFmtId="4" fontId="21" fillId="0" borderId="0" xfId="0" applyNumberFormat="1" applyFont="1" applyBorder="1" applyAlignment="1">
      <alignment horizontal="right" vertical="center" wrapText="1"/>
    </xf>
    <xf numFmtId="4" fontId="0" fillId="0" borderId="0" xfId="0" applyNumberFormat="1" applyBorder="1"/>
    <xf numFmtId="0" fontId="2" fillId="0" borderId="0" xfId="0" applyFont="1" applyBorder="1" applyAlignment="1">
      <alignment vertical="center" wrapText="1"/>
    </xf>
    <xf numFmtId="0" fontId="2" fillId="0" borderId="0" xfId="0" applyFont="1" applyBorder="1" applyAlignment="1">
      <alignment vertical="top" wrapText="1"/>
    </xf>
    <xf numFmtId="4" fontId="2" fillId="0" borderId="0" xfId="0" applyNumberFormat="1" applyFont="1" applyBorder="1" applyAlignment="1">
      <alignment horizontal="center" vertical="center" wrapText="1"/>
    </xf>
    <xf numFmtId="0" fontId="10" fillId="4" borderId="0" xfId="0" applyFont="1" applyFill="1" applyBorder="1" applyAlignment="1">
      <alignment vertical="center"/>
    </xf>
    <xf numFmtId="0" fontId="16" fillId="4" borderId="1" xfId="0" applyFont="1" applyFill="1" applyBorder="1" applyAlignment="1">
      <alignment horizontal="left" vertical="center" wrapText="1"/>
    </xf>
    <xf numFmtId="4" fontId="16" fillId="4" borderId="1" xfId="0" applyNumberFormat="1" applyFont="1" applyFill="1" applyBorder="1" applyAlignment="1">
      <alignment horizontal="center" vertical="center"/>
    </xf>
    <xf numFmtId="0" fontId="16" fillId="4" borderId="1" xfId="0" applyFont="1" applyFill="1" applyBorder="1" applyAlignment="1">
      <alignment horizontal="center" vertical="center"/>
    </xf>
    <xf numFmtId="0" fontId="16" fillId="4" borderId="1" xfId="0" applyFont="1" applyFill="1" applyBorder="1" applyAlignment="1">
      <alignment horizontal="center" vertical="center" wrapText="1"/>
    </xf>
    <xf numFmtId="0" fontId="10" fillId="0" borderId="0" xfId="0" applyFont="1" applyFill="1" applyAlignment="1">
      <alignment horizontal="center"/>
    </xf>
    <xf numFmtId="0" fontId="2" fillId="4"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16" fillId="4" borderId="1" xfId="0" applyFont="1" applyFill="1" applyBorder="1" applyAlignment="1">
      <alignment horizontal="left" vertical="top" wrapText="1"/>
    </xf>
    <xf numFmtId="4" fontId="2" fillId="4" borderId="1" xfId="0" applyNumberFormat="1" applyFont="1" applyFill="1" applyBorder="1" applyAlignment="1">
      <alignment horizontal="center" vertical="center" wrapText="1"/>
    </xf>
    <xf numFmtId="0" fontId="0" fillId="0" borderId="2" xfId="0" applyBorder="1" applyAlignment="1"/>
    <xf numFmtId="0" fontId="10" fillId="4" borderId="2" xfId="0" applyFont="1" applyFill="1" applyBorder="1" applyAlignment="1">
      <alignment horizontal="center" vertical="center" wrapText="1"/>
    </xf>
    <xf numFmtId="0" fontId="4" fillId="4" borderId="1" xfId="0" applyFont="1" applyFill="1" applyBorder="1" applyAlignment="1">
      <alignment horizontal="center" vertical="center"/>
    </xf>
    <xf numFmtId="0" fontId="25" fillId="0" borderId="1" xfId="0" applyFont="1" applyBorder="1" applyAlignment="1">
      <alignment vertical="center" wrapText="1"/>
    </xf>
    <xf numFmtId="0" fontId="24" fillId="4" borderId="1" xfId="0" applyFont="1" applyFill="1" applyBorder="1" applyAlignment="1">
      <alignment horizontal="left" vertical="center" wrapText="1"/>
    </xf>
    <xf numFmtId="0" fontId="10" fillId="0" borderId="0" xfId="0" applyFont="1" applyFill="1" applyAlignment="1">
      <alignment horizontal="center" vertical="center" wrapText="1"/>
    </xf>
    <xf numFmtId="0" fontId="0" fillId="0" borderId="0" xfId="0" applyAlignment="1">
      <alignment horizontal="center" wrapText="1"/>
    </xf>
    <xf numFmtId="0" fontId="10" fillId="0" borderId="0" xfId="0" applyFont="1" applyFill="1" applyAlignment="1">
      <alignment horizontal="center" vertical="center"/>
    </xf>
    <xf numFmtId="0" fontId="26" fillId="4" borderId="1" xfId="0" applyFont="1" applyFill="1" applyBorder="1" applyAlignment="1">
      <alignment horizontal="left" vertical="center" wrapText="1"/>
    </xf>
    <xf numFmtId="0" fontId="4" fillId="4" borderId="1" xfId="0" applyFont="1" applyFill="1" applyBorder="1" applyAlignment="1">
      <alignment horizontal="left" vertical="center"/>
    </xf>
    <xf numFmtId="4" fontId="4" fillId="4" borderId="1" xfId="0" applyNumberFormat="1" applyFont="1" applyFill="1" applyBorder="1" applyAlignment="1">
      <alignment horizontal="center" vertical="center"/>
    </xf>
    <xf numFmtId="0" fontId="10" fillId="4" borderId="1" xfId="0" applyFont="1" applyFill="1" applyBorder="1" applyAlignment="1">
      <alignment horizontal="center" vertical="center" wrapText="1"/>
    </xf>
    <xf numFmtId="0" fontId="14" fillId="0" borderId="0" xfId="0" applyFont="1" applyFill="1" applyAlignment="1">
      <alignment horizontal="center"/>
    </xf>
    <xf numFmtId="0" fontId="22" fillId="0" borderId="0" xfId="0" applyFont="1" applyAlignment="1"/>
    <xf numFmtId="0" fontId="4" fillId="5" borderId="7" xfId="0" applyFont="1" applyFill="1" applyBorder="1" applyAlignment="1">
      <alignment horizontal="center" vertical="center" wrapText="1"/>
    </xf>
    <xf numFmtId="0" fontId="16" fillId="5" borderId="8" xfId="0" applyFont="1" applyFill="1" applyBorder="1" applyAlignment="1"/>
    <xf numFmtId="0" fontId="16" fillId="5" borderId="9" xfId="0" applyFont="1" applyFill="1" applyBorder="1" applyAlignment="1"/>
    <xf numFmtId="0" fontId="20" fillId="0" borderId="1"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10"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4" fillId="5" borderId="2" xfId="0" applyFont="1" applyFill="1" applyBorder="1" applyAlignment="1">
      <alignment horizontal="center" vertical="center"/>
    </xf>
    <xf numFmtId="0" fontId="4" fillId="5" borderId="10" xfId="0" applyFont="1" applyFill="1" applyBorder="1" applyAlignment="1">
      <alignment horizontal="center" vertical="center"/>
    </xf>
    <xf numFmtId="0" fontId="4" fillId="5" borderId="3" xfId="0" applyFont="1" applyFill="1" applyBorder="1" applyAlignment="1">
      <alignment horizontal="center" vertical="center"/>
    </xf>
    <xf numFmtId="0" fontId="14" fillId="0" borderId="0" xfId="0" applyFont="1" applyFill="1" applyAlignment="1">
      <alignment horizontal="center"/>
    </xf>
    <xf numFmtId="0" fontId="22" fillId="0" borderId="0" xfId="0" applyFont="1" applyAlignment="1"/>
    <xf numFmtId="49" fontId="20" fillId="0" borderId="1" xfId="0" applyNumberFormat="1" applyFont="1" applyFill="1" applyBorder="1" applyAlignment="1">
      <alignment horizontal="center" vertical="center" wrapText="1"/>
    </xf>
    <xf numFmtId="49" fontId="20" fillId="0" borderId="1" xfId="0" applyNumberFormat="1" applyFont="1" applyFill="1" applyBorder="1"/>
    <xf numFmtId="0" fontId="10" fillId="0" borderId="0" xfId="0" applyFont="1" applyAlignment="1">
      <alignment horizontal="center"/>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3" fontId="10" fillId="0" borderId="2" xfId="0" applyNumberFormat="1" applyFont="1" applyBorder="1" applyAlignment="1">
      <alignment horizontal="center" vertical="center" wrapText="1"/>
    </xf>
    <xf numFmtId="3" fontId="10" fillId="0" borderId="3" xfId="0" applyNumberFormat="1" applyFont="1" applyBorder="1" applyAlignment="1">
      <alignment horizontal="center" vertical="center" wrapText="1"/>
    </xf>
    <xf numFmtId="0" fontId="10" fillId="0" borderId="4" xfId="0" applyFont="1" applyBorder="1" applyAlignment="1">
      <alignment horizontal="left" vertical="center" wrapText="1"/>
    </xf>
    <xf numFmtId="0" fontId="10" fillId="0" borderId="6" xfId="0" applyFont="1" applyBorder="1" applyAlignment="1">
      <alignment horizontal="left" vertical="center"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49" fontId="10" fillId="0" borderId="4" xfId="0" applyNumberFormat="1" applyFont="1" applyBorder="1" applyAlignment="1">
      <alignment vertical="center" wrapText="1"/>
    </xf>
    <xf numFmtId="49" fontId="10" fillId="0" borderId="6" xfId="0" applyNumberFormat="1" applyFont="1" applyBorder="1" applyAlignment="1">
      <alignment vertical="center" wrapText="1"/>
    </xf>
    <xf numFmtId="14" fontId="10" fillId="0" borderId="4" xfId="0" applyNumberFormat="1" applyFont="1" applyBorder="1" applyAlignment="1">
      <alignment horizontal="center" vertical="center" wrapText="1"/>
    </xf>
    <xf numFmtId="14" fontId="10" fillId="0" borderId="6" xfId="0" applyNumberFormat="1" applyFont="1" applyBorder="1" applyAlignment="1">
      <alignment horizontal="center" vertical="center" wrapText="1"/>
    </xf>
    <xf numFmtId="49" fontId="10" fillId="0" borderId="1" xfId="0" applyNumberFormat="1" applyFont="1" applyBorder="1" applyAlignment="1">
      <alignment vertical="center" wrapText="1"/>
    </xf>
    <xf numFmtId="14" fontId="10" fillId="0" borderId="1" xfId="0" applyNumberFormat="1" applyFont="1" applyBorder="1" applyAlignment="1">
      <alignment horizontal="center" vertical="center" wrapText="1"/>
    </xf>
    <xf numFmtId="0" fontId="10" fillId="0" borderId="0" xfId="0" applyFont="1" applyFill="1" applyBorder="1" applyAlignment="1">
      <alignment horizontal="center" vertical="center" wrapText="1"/>
    </xf>
    <xf numFmtId="0" fontId="29" fillId="4" borderId="1" xfId="0" applyFont="1" applyFill="1" applyBorder="1" applyAlignment="1">
      <alignment vertical="center" wrapText="1"/>
    </xf>
    <xf numFmtId="4" fontId="16" fillId="6" borderId="1" xfId="0" applyNumberFormat="1" applyFont="1" applyFill="1" applyBorder="1" applyAlignment="1">
      <alignment horizontal="center" vertical="center"/>
    </xf>
    <xf numFmtId="17" fontId="16" fillId="4"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4" fillId="0" borderId="0" xfId="0" applyFont="1" applyFill="1" applyBorder="1" applyAlignment="1">
      <alignment horizontal="center" vertical="center"/>
    </xf>
    <xf numFmtId="0" fontId="16" fillId="4" borderId="0" xfId="0" applyFont="1" applyFill="1" applyBorder="1" applyAlignment="1">
      <alignment horizontal="left" vertical="center" wrapText="1"/>
    </xf>
    <xf numFmtId="4" fontId="16" fillId="4" borderId="0" xfId="0" applyNumberFormat="1" applyFont="1" applyFill="1" applyBorder="1" applyAlignment="1">
      <alignment horizontal="center" vertical="center"/>
    </xf>
    <xf numFmtId="0" fontId="16" fillId="4" borderId="0" xfId="0" applyFont="1" applyFill="1" applyBorder="1" applyAlignment="1">
      <alignment horizontal="center" vertical="center" wrapText="1"/>
    </xf>
    <xf numFmtId="17" fontId="16" fillId="4" borderId="0" xfId="0" applyNumberFormat="1" applyFont="1" applyFill="1" applyBorder="1" applyAlignment="1">
      <alignment horizontal="center" vertical="center"/>
    </xf>
    <xf numFmtId="0" fontId="16" fillId="4" borderId="0" xfId="0" applyFont="1" applyFill="1" applyBorder="1" applyAlignment="1">
      <alignment horizontal="center" vertical="center"/>
    </xf>
    <xf numFmtId="0" fontId="30" fillId="6" borderId="0" xfId="0" applyFont="1" applyFill="1" applyBorder="1" applyAlignment="1">
      <alignment vertical="center" wrapText="1"/>
    </xf>
    <xf numFmtId="0" fontId="4" fillId="4" borderId="2" xfId="0" applyFont="1" applyFill="1" applyBorder="1" applyAlignment="1">
      <alignment horizontal="center" vertical="center"/>
    </xf>
    <xf numFmtId="0" fontId="31" fillId="0" borderId="0" xfId="0" applyFont="1" applyAlignment="1">
      <alignment vertical="center"/>
    </xf>
    <xf numFmtId="0" fontId="4" fillId="4" borderId="4" xfId="0" applyFont="1" applyFill="1" applyBorder="1" applyAlignment="1">
      <alignment horizontal="center" vertical="center"/>
    </xf>
    <xf numFmtId="0" fontId="26" fillId="4" borderId="4" xfId="0" applyFont="1" applyFill="1" applyBorder="1" applyAlignment="1">
      <alignment horizontal="left" vertical="center" wrapText="1"/>
    </xf>
    <xf numFmtId="4" fontId="4" fillId="4" borderId="4" xfId="0" applyNumberFormat="1" applyFont="1" applyFill="1" applyBorder="1" applyAlignment="1">
      <alignment horizontal="center" vertical="center"/>
    </xf>
    <xf numFmtId="0" fontId="16" fillId="4"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16" fillId="4" borderId="4" xfId="0" applyFont="1" applyFill="1" applyBorder="1" applyAlignment="1">
      <alignment horizontal="center" vertical="center"/>
    </xf>
    <xf numFmtId="4" fontId="4" fillId="4" borderId="6" xfId="0" applyNumberFormat="1" applyFont="1" applyFill="1" applyBorder="1" applyAlignment="1">
      <alignment horizontal="center" vertical="center"/>
    </xf>
    <xf numFmtId="0" fontId="31" fillId="0" borderId="1" xfId="0" applyFont="1" applyBorder="1" applyAlignment="1">
      <alignment vertical="center" wrapText="1"/>
    </xf>
    <xf numFmtId="0" fontId="4" fillId="4" borderId="5" xfId="0" applyFont="1" applyFill="1" applyBorder="1" applyAlignment="1">
      <alignment horizontal="center" vertical="center"/>
    </xf>
    <xf numFmtId="0" fontId="26" fillId="4" borderId="5"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1750218</xdr:colOff>
      <xdr:row>35</xdr:row>
      <xdr:rowOff>0</xdr:rowOff>
    </xdr:from>
    <xdr:ext cx="184731" cy="264560"/>
    <xdr:sp macro="" textlink="">
      <xdr:nvSpPr>
        <xdr:cNvPr id="2" name="TextBox 1"/>
        <xdr:cNvSpPr txBox="1"/>
      </xdr:nvSpPr>
      <xdr:spPr>
        <a:xfrm>
          <a:off x="4160043" y="373975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26</xdr:row>
      <xdr:rowOff>0</xdr:rowOff>
    </xdr:from>
    <xdr:to>
      <xdr:col>0</xdr:col>
      <xdr:colOff>152400</xdr:colOff>
      <xdr:row>26</xdr:row>
      <xdr:rowOff>66675</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0" y="11725275"/>
          <a:ext cx="152400" cy="152400"/>
        </a:xfrm>
        <a:prstGeom prst="rect">
          <a:avLst/>
        </a:prstGeom>
        <a:noFill/>
        <a:ln w="1">
          <a:noFill/>
          <a:miter lim="800000"/>
          <a:headEnd/>
          <a:tailEnd type="none" w="med" len="med"/>
        </a:ln>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8</xdr:row>
      <xdr:rowOff>0</xdr:rowOff>
    </xdr:from>
    <xdr:to>
      <xdr:col>1</xdr:col>
      <xdr:colOff>152400</xdr:colOff>
      <xdr:row>8</xdr:row>
      <xdr:rowOff>66675</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0" y="11753850"/>
          <a:ext cx="152400" cy="66675"/>
        </a:xfrm>
        <a:prstGeom prst="rect">
          <a:avLst/>
        </a:prstGeom>
        <a:noFill/>
        <a:ln w="1">
          <a:noFill/>
          <a:miter lim="800000"/>
          <a:headEnd/>
          <a:tailEnd type="none" w="med" len="med"/>
        </a:ln>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23</xdr:row>
      <xdr:rowOff>0</xdr:rowOff>
    </xdr:from>
    <xdr:to>
      <xdr:col>0</xdr:col>
      <xdr:colOff>152400</xdr:colOff>
      <xdr:row>23</xdr:row>
      <xdr:rowOff>152400</xdr:rowOff>
    </xdr:to>
    <xdr:pic>
      <xdr:nvPicPr>
        <xdr:cNvPr id="1025" name="Picture 1"/>
        <xdr:cNvPicPr>
          <a:picLocks noChangeAspect="1" noChangeArrowheads="1"/>
        </xdr:cNvPicPr>
      </xdr:nvPicPr>
      <xdr:blipFill>
        <a:blip xmlns:r="http://schemas.openxmlformats.org/officeDocument/2006/relationships" r:embed="rId1"/>
        <a:srcRect/>
        <a:stretch>
          <a:fillRect/>
        </a:stretch>
      </xdr:blipFill>
      <xdr:spPr bwMode="auto">
        <a:xfrm>
          <a:off x="0" y="8991600"/>
          <a:ext cx="152400" cy="152400"/>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3"/>
  <sheetViews>
    <sheetView tabSelected="1" view="pageBreakPreview" topLeftCell="A22" zoomScale="160" zoomScaleNormal="100" zoomScaleSheetLayoutView="160" workbookViewId="0">
      <selection activeCell="B35" sqref="B35"/>
    </sheetView>
  </sheetViews>
  <sheetFormatPr defaultRowHeight="5.65" customHeight="1" x14ac:dyDescent="0.2"/>
  <cols>
    <col min="1" max="1" width="3.77734375" style="103" customWidth="1"/>
    <col min="2" max="2" width="24.33203125" style="103" customWidth="1"/>
    <col min="3" max="3" width="28.44140625" style="104" customWidth="1"/>
    <col min="4" max="4" width="13.109375" style="160" customWidth="1"/>
    <col min="5" max="5" width="8.109375" style="102" customWidth="1"/>
    <col min="6" max="6" width="11.21875" style="102" customWidth="1"/>
    <col min="7" max="7" width="11" style="159" customWidth="1"/>
    <col min="8" max="8" width="8.88671875" style="159" customWidth="1"/>
    <col min="9" max="9" width="7.77734375" style="159" customWidth="1"/>
    <col min="10" max="10" width="8.109375" style="103" customWidth="1"/>
    <col min="11" max="16384" width="8.88671875" style="1"/>
  </cols>
  <sheetData>
    <row r="1" spans="1:17" ht="12.75" customHeight="1" x14ac:dyDescent="0.3">
      <c r="B1" s="195"/>
      <c r="C1" s="150"/>
      <c r="D1" s="158"/>
      <c r="E1" s="195"/>
      <c r="F1" s="205"/>
      <c r="G1" s="206"/>
      <c r="H1" s="206"/>
      <c r="I1" s="207"/>
      <c r="J1" s="195"/>
    </row>
    <row r="2" spans="1:17" ht="12.75" customHeight="1" x14ac:dyDescent="0.3">
      <c r="A2" s="224" t="s">
        <v>203</v>
      </c>
      <c r="B2" s="225"/>
      <c r="C2" s="225"/>
      <c r="D2" s="225"/>
      <c r="E2" s="225"/>
      <c r="F2" s="225"/>
      <c r="G2" s="225"/>
      <c r="H2" s="225"/>
      <c r="I2" s="225"/>
      <c r="J2" s="225"/>
    </row>
    <row r="3" spans="1:17" ht="12.75" customHeight="1" x14ac:dyDescent="0.3">
      <c r="A3" s="212"/>
      <c r="B3" s="213"/>
      <c r="C3" s="213"/>
      <c r="D3" s="213"/>
      <c r="E3" s="213"/>
      <c r="F3" s="213"/>
      <c r="G3" s="213"/>
      <c r="H3" s="213"/>
      <c r="I3" s="213"/>
      <c r="J3" s="213"/>
    </row>
    <row r="4" spans="1:17" s="177" customFormat="1" ht="48" customHeight="1" x14ac:dyDescent="0.2">
      <c r="A4" s="217" t="s">
        <v>0</v>
      </c>
      <c r="B4" s="217" t="s">
        <v>111</v>
      </c>
      <c r="C4" s="226" t="s">
        <v>4</v>
      </c>
      <c r="D4" s="176" t="s">
        <v>112</v>
      </c>
      <c r="E4" s="217" t="s">
        <v>114</v>
      </c>
      <c r="F4" s="217" t="s">
        <v>115</v>
      </c>
      <c r="G4" s="217" t="s">
        <v>117</v>
      </c>
      <c r="H4" s="217" t="s">
        <v>116</v>
      </c>
      <c r="I4" s="178" t="s">
        <v>118</v>
      </c>
      <c r="J4" s="217" t="s">
        <v>120</v>
      </c>
    </row>
    <row r="5" spans="1:17" s="177" customFormat="1" ht="20.25" customHeight="1" x14ac:dyDescent="0.2">
      <c r="A5" s="217"/>
      <c r="B5" s="217"/>
      <c r="C5" s="227"/>
      <c r="D5" s="176" t="s">
        <v>113</v>
      </c>
      <c r="E5" s="217"/>
      <c r="F5" s="217"/>
      <c r="G5" s="217"/>
      <c r="H5" s="217"/>
      <c r="I5" s="178" t="s">
        <v>119</v>
      </c>
      <c r="J5" s="217"/>
    </row>
    <row r="6" spans="1:17" ht="20.25" customHeight="1" x14ac:dyDescent="0.2">
      <c r="A6" s="214" t="s">
        <v>125</v>
      </c>
      <c r="B6" s="215"/>
      <c r="C6" s="215"/>
      <c r="D6" s="215"/>
      <c r="E6" s="215"/>
      <c r="F6" s="215"/>
      <c r="G6" s="215"/>
      <c r="H6" s="215"/>
      <c r="I6" s="215"/>
      <c r="J6" s="216"/>
    </row>
    <row r="7" spans="1:17" s="200" customFormat="1" ht="42" customHeight="1" x14ac:dyDescent="0.3">
      <c r="A7" s="202">
        <v>1</v>
      </c>
      <c r="B7" s="180" t="s">
        <v>178</v>
      </c>
      <c r="C7" s="191" t="s">
        <v>179</v>
      </c>
      <c r="D7" s="192">
        <v>128659.23</v>
      </c>
      <c r="E7" s="194" t="s">
        <v>146</v>
      </c>
      <c r="F7" s="164" t="s">
        <v>169</v>
      </c>
      <c r="G7" s="193" t="s">
        <v>180</v>
      </c>
      <c r="H7" s="193" t="s">
        <v>180</v>
      </c>
      <c r="I7" s="193" t="s">
        <v>121</v>
      </c>
      <c r="J7" s="175" t="s">
        <v>124</v>
      </c>
      <c r="K7" s="174"/>
      <c r="L7" s="174"/>
      <c r="M7" s="174"/>
      <c r="N7" s="174"/>
      <c r="O7" s="174"/>
      <c r="P7" s="174"/>
      <c r="Q7" s="174"/>
    </row>
    <row r="8" spans="1:17" s="200" customFormat="1" ht="26.25" customHeight="1" x14ac:dyDescent="0.3">
      <c r="A8" s="202">
        <v>2</v>
      </c>
      <c r="B8" s="180" t="s">
        <v>183</v>
      </c>
      <c r="C8" s="191" t="s">
        <v>184</v>
      </c>
      <c r="D8" s="192">
        <v>31900</v>
      </c>
      <c r="E8" s="194" t="s">
        <v>146</v>
      </c>
      <c r="F8" s="164" t="s">
        <v>169</v>
      </c>
      <c r="G8" s="193" t="s">
        <v>131</v>
      </c>
      <c r="H8" s="193" t="s">
        <v>131</v>
      </c>
      <c r="I8" s="193" t="s">
        <v>121</v>
      </c>
      <c r="J8" s="175" t="s">
        <v>138</v>
      </c>
      <c r="K8" s="174"/>
      <c r="L8" s="174"/>
      <c r="M8" s="174"/>
      <c r="N8" s="174"/>
      <c r="O8" s="174"/>
      <c r="P8" s="174"/>
      <c r="Q8" s="174"/>
    </row>
    <row r="9" spans="1:17" s="200" customFormat="1" ht="49.5" customHeight="1" x14ac:dyDescent="0.3">
      <c r="A9" s="202">
        <v>3</v>
      </c>
      <c r="B9" s="180" t="s">
        <v>133</v>
      </c>
      <c r="C9" s="191" t="s">
        <v>134</v>
      </c>
      <c r="D9" s="192">
        <v>1100000</v>
      </c>
      <c r="E9" s="194" t="s">
        <v>135</v>
      </c>
      <c r="F9" s="164" t="s">
        <v>123</v>
      </c>
      <c r="G9" s="193" t="s">
        <v>136</v>
      </c>
      <c r="H9" s="193" t="s">
        <v>137</v>
      </c>
      <c r="I9" s="193" t="s">
        <v>121</v>
      </c>
      <c r="J9" s="175" t="s">
        <v>138</v>
      </c>
      <c r="K9" s="174"/>
      <c r="L9" s="174"/>
      <c r="M9" s="174"/>
      <c r="N9" s="174"/>
      <c r="O9" s="174"/>
      <c r="P9" s="174"/>
      <c r="Q9" s="174"/>
    </row>
    <row r="10" spans="1:17" s="200" customFormat="1" ht="57.75" customHeight="1" x14ac:dyDescent="0.3">
      <c r="A10" s="202">
        <v>4</v>
      </c>
      <c r="B10" s="203" t="s">
        <v>140</v>
      </c>
      <c r="C10" s="204" t="s">
        <v>141</v>
      </c>
      <c r="D10" s="192">
        <v>257244</v>
      </c>
      <c r="E10" s="194" t="s">
        <v>142</v>
      </c>
      <c r="F10" s="164" t="s">
        <v>123</v>
      </c>
      <c r="G10" s="193" t="s">
        <v>139</v>
      </c>
      <c r="H10" s="193" t="s">
        <v>143</v>
      </c>
      <c r="I10" s="193" t="s">
        <v>121</v>
      </c>
      <c r="J10" s="175" t="s">
        <v>124</v>
      </c>
      <c r="K10" s="174"/>
      <c r="L10" s="174"/>
      <c r="M10" s="174"/>
      <c r="N10" s="174"/>
      <c r="O10" s="174"/>
      <c r="P10" s="174"/>
      <c r="Q10" s="174"/>
    </row>
    <row r="11" spans="1:17" s="200" customFormat="1" ht="41.25" customHeight="1" x14ac:dyDescent="0.3">
      <c r="A11" s="202">
        <v>5</v>
      </c>
      <c r="B11" s="180" t="s">
        <v>199</v>
      </c>
      <c r="C11" s="191" t="s">
        <v>200</v>
      </c>
      <c r="D11" s="192">
        <v>85571.08</v>
      </c>
      <c r="E11" s="194" t="s">
        <v>146</v>
      </c>
      <c r="F11" s="164" t="s">
        <v>169</v>
      </c>
      <c r="G11" s="193" t="s">
        <v>147</v>
      </c>
      <c r="H11" s="193" t="s">
        <v>147</v>
      </c>
      <c r="I11" s="193" t="s">
        <v>121</v>
      </c>
      <c r="J11" s="175" t="s">
        <v>124</v>
      </c>
      <c r="K11" s="174"/>
      <c r="L11" s="174"/>
      <c r="M11" s="174"/>
      <c r="N11" s="174"/>
      <c r="O11" s="174"/>
      <c r="P11" s="174"/>
      <c r="Q11" s="174"/>
    </row>
    <row r="12" spans="1:17" s="200" customFormat="1" ht="49.5" customHeight="1" x14ac:dyDescent="0.3">
      <c r="A12" s="202">
        <v>6</v>
      </c>
      <c r="B12" s="180" t="s">
        <v>201</v>
      </c>
      <c r="C12" s="191" t="s">
        <v>202</v>
      </c>
      <c r="D12" s="192">
        <v>40994.74</v>
      </c>
      <c r="E12" s="194" t="s">
        <v>146</v>
      </c>
      <c r="F12" s="164" t="s">
        <v>169</v>
      </c>
      <c r="G12" s="193" t="s">
        <v>147</v>
      </c>
      <c r="H12" s="193" t="s">
        <v>147</v>
      </c>
      <c r="I12" s="193" t="s">
        <v>121</v>
      </c>
      <c r="J12" s="175" t="s">
        <v>138</v>
      </c>
      <c r="K12" s="174"/>
      <c r="L12" s="174"/>
      <c r="M12" s="174"/>
      <c r="N12" s="174"/>
      <c r="O12" s="174"/>
      <c r="P12" s="174"/>
      <c r="Q12" s="174"/>
    </row>
    <row r="13" spans="1:17" s="200" customFormat="1" ht="49.5" customHeight="1" x14ac:dyDescent="0.3">
      <c r="A13" s="202">
        <v>7</v>
      </c>
      <c r="B13" s="180" t="s">
        <v>172</v>
      </c>
      <c r="C13" s="191" t="s">
        <v>173</v>
      </c>
      <c r="D13" s="192">
        <v>24310</v>
      </c>
      <c r="E13" s="194" t="s">
        <v>146</v>
      </c>
      <c r="F13" s="164" t="s">
        <v>169</v>
      </c>
      <c r="G13" s="193" t="s">
        <v>149</v>
      </c>
      <c r="H13" s="193" t="s">
        <v>149</v>
      </c>
      <c r="I13" s="193" t="s">
        <v>121</v>
      </c>
      <c r="J13" s="175" t="s">
        <v>138</v>
      </c>
      <c r="K13" s="174"/>
      <c r="L13" s="174"/>
      <c r="M13" s="174"/>
      <c r="N13" s="174"/>
      <c r="O13" s="174"/>
      <c r="P13" s="174"/>
      <c r="Q13" s="174"/>
    </row>
    <row r="14" spans="1:17" s="200" customFormat="1" ht="49.5" customHeight="1" x14ac:dyDescent="0.3">
      <c r="A14" s="202">
        <v>8</v>
      </c>
      <c r="B14" s="180" t="s">
        <v>167</v>
      </c>
      <c r="C14" s="191" t="s">
        <v>168</v>
      </c>
      <c r="D14" s="192">
        <v>23340</v>
      </c>
      <c r="E14" s="194" t="s">
        <v>146</v>
      </c>
      <c r="F14" s="164" t="s">
        <v>169</v>
      </c>
      <c r="G14" s="193" t="s">
        <v>153</v>
      </c>
      <c r="H14" s="193" t="s">
        <v>153</v>
      </c>
      <c r="I14" s="193" t="s">
        <v>121</v>
      </c>
      <c r="J14" s="175" t="s">
        <v>138</v>
      </c>
      <c r="K14" s="174"/>
      <c r="L14" s="174"/>
      <c r="M14" s="174"/>
      <c r="N14" s="174"/>
      <c r="O14" s="174"/>
      <c r="P14" s="174"/>
      <c r="Q14" s="174"/>
    </row>
    <row r="15" spans="1:17" s="179" customFormat="1" ht="20.25" customHeight="1" x14ac:dyDescent="0.3">
      <c r="A15" s="221" t="s">
        <v>126</v>
      </c>
      <c r="B15" s="222"/>
      <c r="C15" s="222"/>
      <c r="D15" s="222"/>
      <c r="E15" s="222"/>
      <c r="F15" s="222"/>
      <c r="G15" s="222"/>
      <c r="H15" s="222"/>
      <c r="I15" s="222"/>
      <c r="J15" s="223"/>
    </row>
    <row r="16" spans="1:17" s="190" customFormat="1" ht="41.25" customHeight="1" x14ac:dyDescent="0.3">
      <c r="A16" s="202">
        <v>1</v>
      </c>
      <c r="B16" s="208" t="s">
        <v>185</v>
      </c>
      <c r="C16" s="209" t="s">
        <v>186</v>
      </c>
      <c r="D16" s="210">
        <v>101721.74</v>
      </c>
      <c r="E16" s="194" t="s">
        <v>146</v>
      </c>
      <c r="F16" s="164" t="s">
        <v>169</v>
      </c>
      <c r="G16" s="193" t="s">
        <v>132</v>
      </c>
      <c r="H16" s="193" t="s">
        <v>132</v>
      </c>
      <c r="I16" s="193" t="s">
        <v>121</v>
      </c>
      <c r="J16" s="175" t="s">
        <v>138</v>
      </c>
    </row>
    <row r="17" spans="1:17" s="190" customFormat="1" ht="54" customHeight="1" x14ac:dyDescent="0.3">
      <c r="A17" s="257">
        <v>2</v>
      </c>
      <c r="B17" s="258" t="s">
        <v>187</v>
      </c>
      <c r="C17" s="256" t="s">
        <v>188</v>
      </c>
      <c r="D17" s="259">
        <v>132000</v>
      </c>
      <c r="E17" s="260" t="s">
        <v>146</v>
      </c>
      <c r="F17" s="261" t="s">
        <v>169</v>
      </c>
      <c r="G17" s="262" t="s">
        <v>132</v>
      </c>
      <c r="H17" s="262" t="s">
        <v>132</v>
      </c>
      <c r="I17" s="262" t="s">
        <v>121</v>
      </c>
      <c r="J17" s="128" t="s">
        <v>124</v>
      </c>
    </row>
    <row r="18" spans="1:17" s="190" customFormat="1" ht="34.5" customHeight="1" x14ac:dyDescent="0.3">
      <c r="A18" s="202">
        <v>3</v>
      </c>
      <c r="B18" s="208" t="s">
        <v>191</v>
      </c>
      <c r="C18" s="264" t="s">
        <v>192</v>
      </c>
      <c r="D18" s="210">
        <v>55000</v>
      </c>
      <c r="E18" s="194" t="s">
        <v>146</v>
      </c>
      <c r="F18" s="164" t="s">
        <v>169</v>
      </c>
      <c r="G18" s="193" t="s">
        <v>161</v>
      </c>
      <c r="H18" s="193" t="s">
        <v>161</v>
      </c>
      <c r="I18" s="193" t="s">
        <v>121</v>
      </c>
      <c r="J18" s="175" t="s">
        <v>124</v>
      </c>
    </row>
    <row r="19" spans="1:17" s="190" customFormat="1" ht="44.25" customHeight="1" x14ac:dyDescent="0.3">
      <c r="A19" s="265">
        <v>4</v>
      </c>
      <c r="B19" s="266" t="s">
        <v>193</v>
      </c>
      <c r="C19" s="256" t="s">
        <v>194</v>
      </c>
      <c r="D19" s="263">
        <v>30000</v>
      </c>
      <c r="E19" s="194" t="s">
        <v>146</v>
      </c>
      <c r="F19" s="164" t="s">
        <v>169</v>
      </c>
      <c r="G19" s="193" t="s">
        <v>161</v>
      </c>
      <c r="H19" s="193" t="s">
        <v>161</v>
      </c>
      <c r="I19" s="193" t="s">
        <v>121</v>
      </c>
      <c r="J19" s="175" t="s">
        <v>124</v>
      </c>
    </row>
    <row r="20" spans="1:17" s="190" customFormat="1" ht="39.75" customHeight="1" x14ac:dyDescent="0.3">
      <c r="A20" s="202">
        <v>5</v>
      </c>
      <c r="B20" s="208" t="s">
        <v>195</v>
      </c>
      <c r="C20" s="264" t="s">
        <v>192</v>
      </c>
      <c r="D20" s="263">
        <v>65000</v>
      </c>
      <c r="E20" s="194" t="s">
        <v>146</v>
      </c>
      <c r="F20" s="164" t="s">
        <v>169</v>
      </c>
      <c r="G20" s="193" t="s">
        <v>196</v>
      </c>
      <c r="H20" s="193" t="s">
        <v>196</v>
      </c>
      <c r="I20" s="193" t="s">
        <v>121</v>
      </c>
      <c r="J20" s="175" t="s">
        <v>124</v>
      </c>
    </row>
    <row r="21" spans="1:17" s="190" customFormat="1" ht="37.5" customHeight="1" x14ac:dyDescent="0.3">
      <c r="A21" s="202">
        <v>6</v>
      </c>
      <c r="B21" s="208" t="s">
        <v>193</v>
      </c>
      <c r="C21" s="264" t="s">
        <v>194</v>
      </c>
      <c r="D21" s="263">
        <v>30000</v>
      </c>
      <c r="E21" s="194" t="s">
        <v>146</v>
      </c>
      <c r="F21" s="164" t="s">
        <v>169</v>
      </c>
      <c r="G21" s="193" t="s">
        <v>196</v>
      </c>
      <c r="H21" s="193" t="s">
        <v>196</v>
      </c>
      <c r="I21" s="193" t="s">
        <v>121</v>
      </c>
      <c r="J21" s="175" t="s">
        <v>124</v>
      </c>
    </row>
    <row r="22" spans="1:17" s="190" customFormat="1" ht="41.25" customHeight="1" x14ac:dyDescent="0.3">
      <c r="A22" s="202">
        <v>7</v>
      </c>
      <c r="B22" s="208" t="s">
        <v>144</v>
      </c>
      <c r="C22" s="209" t="s">
        <v>145</v>
      </c>
      <c r="D22" s="210">
        <v>524373.78</v>
      </c>
      <c r="E22" s="202" t="s">
        <v>146</v>
      </c>
      <c r="F22" s="164" t="s">
        <v>123</v>
      </c>
      <c r="G22" s="202" t="s">
        <v>147</v>
      </c>
      <c r="H22" s="202" t="s">
        <v>148</v>
      </c>
      <c r="I22" s="202" t="s">
        <v>121</v>
      </c>
      <c r="J22" s="175" t="s">
        <v>138</v>
      </c>
    </row>
    <row r="23" spans="1:17" s="190" customFormat="1" ht="41.25" customHeight="1" x14ac:dyDescent="0.3">
      <c r="A23" s="202">
        <v>8</v>
      </c>
      <c r="B23" s="208" t="s">
        <v>174</v>
      </c>
      <c r="C23" s="209" t="s">
        <v>175</v>
      </c>
      <c r="D23" s="210">
        <v>57440</v>
      </c>
      <c r="E23" s="202" t="s">
        <v>146</v>
      </c>
      <c r="F23" s="164" t="s">
        <v>157</v>
      </c>
      <c r="G23" s="202" t="s">
        <v>147</v>
      </c>
      <c r="H23" s="202" t="s">
        <v>148</v>
      </c>
      <c r="I23" s="202" t="s">
        <v>121</v>
      </c>
      <c r="J23" s="175" t="s">
        <v>124</v>
      </c>
    </row>
    <row r="24" spans="1:17" s="190" customFormat="1" ht="41.25" customHeight="1" x14ac:dyDescent="0.3">
      <c r="A24" s="202">
        <v>9</v>
      </c>
      <c r="B24" s="208" t="s">
        <v>176</v>
      </c>
      <c r="C24" s="209" t="s">
        <v>177</v>
      </c>
      <c r="D24" s="210">
        <v>84030</v>
      </c>
      <c r="E24" s="202" t="s">
        <v>146</v>
      </c>
      <c r="F24" s="164" t="s">
        <v>157</v>
      </c>
      <c r="G24" s="202" t="s">
        <v>147</v>
      </c>
      <c r="H24" s="202" t="s">
        <v>148</v>
      </c>
      <c r="I24" s="202" t="s">
        <v>121</v>
      </c>
      <c r="J24" s="175" t="s">
        <v>138</v>
      </c>
    </row>
    <row r="25" spans="1:17" ht="18" customHeight="1" x14ac:dyDescent="0.2">
      <c r="A25" s="218" t="s">
        <v>128</v>
      </c>
      <c r="B25" s="219"/>
      <c r="C25" s="219"/>
      <c r="D25" s="219"/>
      <c r="E25" s="219"/>
      <c r="F25" s="219"/>
      <c r="G25" s="219"/>
      <c r="H25" s="219"/>
      <c r="I25" s="219"/>
      <c r="J25" s="220"/>
    </row>
    <row r="26" spans="1:17" s="200" customFormat="1" ht="36" customHeight="1" x14ac:dyDescent="0.3">
      <c r="A26" s="202">
        <v>1</v>
      </c>
      <c r="B26" s="180" t="s">
        <v>181</v>
      </c>
      <c r="C26" s="191" t="s">
        <v>182</v>
      </c>
      <c r="D26" s="192">
        <v>27637.62</v>
      </c>
      <c r="E26" s="194" t="s">
        <v>146</v>
      </c>
      <c r="F26" s="164" t="s">
        <v>169</v>
      </c>
      <c r="G26" s="193" t="s">
        <v>180</v>
      </c>
      <c r="H26" s="193" t="s">
        <v>180</v>
      </c>
      <c r="I26" s="193" t="s">
        <v>121</v>
      </c>
      <c r="J26" s="175" t="s">
        <v>138</v>
      </c>
      <c r="K26" s="174"/>
      <c r="L26" s="174"/>
      <c r="M26" s="174"/>
      <c r="N26" s="174"/>
      <c r="O26" s="174"/>
      <c r="P26" s="174"/>
      <c r="Q26" s="174"/>
    </row>
    <row r="27" spans="1:17" s="190" customFormat="1" ht="54" customHeight="1" x14ac:dyDescent="0.3">
      <c r="A27" s="247">
        <v>2</v>
      </c>
      <c r="B27" s="244" t="s">
        <v>162</v>
      </c>
      <c r="C27" s="191" t="s">
        <v>163</v>
      </c>
      <c r="D27" s="192">
        <v>11318</v>
      </c>
      <c r="E27" s="194" t="s">
        <v>156</v>
      </c>
      <c r="F27" s="164" t="s">
        <v>157</v>
      </c>
      <c r="G27" s="246" t="s">
        <v>164</v>
      </c>
      <c r="H27" s="246" t="s">
        <v>165</v>
      </c>
      <c r="I27" s="193" t="s">
        <v>121</v>
      </c>
      <c r="J27" s="175" t="s">
        <v>124</v>
      </c>
    </row>
    <row r="28" spans="1:17" ht="58.5" customHeight="1" x14ac:dyDescent="0.2">
      <c r="A28" s="201">
        <v>3</v>
      </c>
      <c r="B28" s="197" t="s">
        <v>129</v>
      </c>
      <c r="C28" s="198" t="s">
        <v>130</v>
      </c>
      <c r="D28" s="199">
        <v>4271020.87</v>
      </c>
      <c r="E28" s="175" t="s">
        <v>122</v>
      </c>
      <c r="F28" s="164" t="s">
        <v>123</v>
      </c>
      <c r="G28" s="196" t="s">
        <v>131</v>
      </c>
      <c r="H28" s="196" t="s">
        <v>132</v>
      </c>
      <c r="I28" s="173" t="s">
        <v>121</v>
      </c>
      <c r="J28" s="175" t="s">
        <v>124</v>
      </c>
    </row>
    <row r="29" spans="1:17" s="190" customFormat="1" ht="54" customHeight="1" x14ac:dyDescent="0.3">
      <c r="A29" s="202">
        <v>4</v>
      </c>
      <c r="B29" s="244" t="s">
        <v>158</v>
      </c>
      <c r="C29" s="191" t="s">
        <v>159</v>
      </c>
      <c r="D29" s="245" t="s">
        <v>160</v>
      </c>
      <c r="E29" s="194" t="s">
        <v>156</v>
      </c>
      <c r="F29" s="196" t="s">
        <v>123</v>
      </c>
      <c r="G29" s="246" t="s">
        <v>132</v>
      </c>
      <c r="H29" s="246" t="s">
        <v>161</v>
      </c>
      <c r="I29" s="193" t="s">
        <v>121</v>
      </c>
      <c r="J29" s="211" t="s">
        <v>124</v>
      </c>
    </row>
    <row r="30" spans="1:17" s="174" customFormat="1" ht="32.25" customHeight="1" x14ac:dyDescent="0.3">
      <c r="A30" s="255">
        <v>5</v>
      </c>
      <c r="B30" s="180" t="s">
        <v>189</v>
      </c>
      <c r="C30" s="191" t="s">
        <v>190</v>
      </c>
      <c r="D30" s="192">
        <v>232233.43</v>
      </c>
      <c r="E30" s="194" t="s">
        <v>146</v>
      </c>
      <c r="F30" s="164" t="s">
        <v>169</v>
      </c>
      <c r="G30" s="193" t="s">
        <v>161</v>
      </c>
      <c r="H30" s="193" t="s">
        <v>161</v>
      </c>
      <c r="I30" s="193" t="s">
        <v>121</v>
      </c>
      <c r="J30" s="175" t="s">
        <v>138</v>
      </c>
    </row>
    <row r="31" spans="1:17" s="174" customFormat="1" ht="36.75" customHeight="1" x14ac:dyDescent="0.3">
      <c r="A31" s="255">
        <v>6</v>
      </c>
      <c r="B31" s="180" t="s">
        <v>197</v>
      </c>
      <c r="C31" s="191" t="s">
        <v>186</v>
      </c>
      <c r="D31" s="192">
        <v>187387.31</v>
      </c>
      <c r="E31" s="194" t="s">
        <v>146</v>
      </c>
      <c r="F31" s="164" t="s">
        <v>169</v>
      </c>
      <c r="G31" s="193" t="s">
        <v>198</v>
      </c>
      <c r="H31" s="193" t="s">
        <v>198</v>
      </c>
      <c r="I31" s="193" t="s">
        <v>121</v>
      </c>
      <c r="J31" s="175" t="s">
        <v>124</v>
      </c>
    </row>
    <row r="32" spans="1:17" s="174" customFormat="1" ht="36.75" customHeight="1" x14ac:dyDescent="0.3">
      <c r="A32" s="255">
        <v>7</v>
      </c>
      <c r="B32" s="180" t="s">
        <v>170</v>
      </c>
      <c r="C32" s="191" t="s">
        <v>171</v>
      </c>
      <c r="D32" s="192">
        <v>59725.65</v>
      </c>
      <c r="E32" s="194" t="s">
        <v>146</v>
      </c>
      <c r="F32" s="164" t="s">
        <v>169</v>
      </c>
      <c r="G32" s="193" t="s">
        <v>198</v>
      </c>
      <c r="H32" s="193" t="s">
        <v>198</v>
      </c>
      <c r="I32" s="193" t="s">
        <v>121</v>
      </c>
      <c r="J32" s="175" t="s">
        <v>138</v>
      </c>
    </row>
    <row r="33" spans="1:10" ht="48" customHeight="1" x14ac:dyDescent="0.2">
      <c r="A33" s="211">
        <v>8</v>
      </c>
      <c r="B33" s="197" t="s">
        <v>150</v>
      </c>
      <c r="C33" s="198" t="s">
        <v>151</v>
      </c>
      <c r="D33" s="199">
        <v>556866.71</v>
      </c>
      <c r="E33" s="175" t="s">
        <v>122</v>
      </c>
      <c r="F33" s="164" t="s">
        <v>123</v>
      </c>
      <c r="G33" s="196" t="s">
        <v>148</v>
      </c>
      <c r="H33" s="196" t="s">
        <v>149</v>
      </c>
      <c r="I33" s="173" t="s">
        <v>121</v>
      </c>
      <c r="J33" s="175" t="s">
        <v>124</v>
      </c>
    </row>
    <row r="34" spans="1:10" ht="48.75" customHeight="1" x14ac:dyDescent="0.2">
      <c r="A34" s="211">
        <v>9</v>
      </c>
      <c r="B34" s="197" t="s">
        <v>152</v>
      </c>
      <c r="C34" s="198" t="s">
        <v>155</v>
      </c>
      <c r="D34" s="199">
        <v>805958.77</v>
      </c>
      <c r="E34" s="175" t="s">
        <v>122</v>
      </c>
      <c r="F34" s="164" t="s">
        <v>123</v>
      </c>
      <c r="G34" s="196" t="s">
        <v>153</v>
      </c>
      <c r="H34" s="196" t="s">
        <v>154</v>
      </c>
      <c r="I34" s="173" t="s">
        <v>121</v>
      </c>
      <c r="J34" s="175" t="s">
        <v>124</v>
      </c>
    </row>
    <row r="35" spans="1:10" s="190" customFormat="1" ht="27" customHeight="1" x14ac:dyDescent="0.3">
      <c r="A35" s="248"/>
      <c r="B35" s="254" t="s">
        <v>166</v>
      </c>
      <c r="C35" s="249"/>
      <c r="D35" s="250"/>
      <c r="E35" s="251"/>
      <c r="F35" s="181"/>
      <c r="G35" s="252"/>
      <c r="H35" s="252"/>
      <c r="I35" s="253"/>
      <c r="J35" s="243"/>
    </row>
    <row r="36" spans="1:10" s="169" customFormat="1" ht="15" customHeight="1" x14ac:dyDescent="0.2">
      <c r="A36" s="170"/>
      <c r="B36" s="165"/>
      <c r="C36" s="166"/>
      <c r="D36" s="167"/>
      <c r="E36" s="165"/>
      <c r="F36" s="168"/>
      <c r="G36" s="168"/>
      <c r="H36" s="168"/>
      <c r="I36" s="168"/>
      <c r="J36" s="165"/>
    </row>
    <row r="37" spans="1:10" s="169" customFormat="1" ht="13.5" customHeight="1" x14ac:dyDescent="0.2">
      <c r="A37" s="171"/>
      <c r="B37" s="171"/>
      <c r="C37" s="172"/>
      <c r="D37" s="167"/>
      <c r="E37" s="165"/>
      <c r="F37" s="165"/>
      <c r="G37" s="168"/>
      <c r="H37" s="168"/>
      <c r="I37" s="168"/>
      <c r="J37" s="171"/>
    </row>
    <row r="38" spans="1:10" s="169" customFormat="1" ht="14.25" customHeight="1" x14ac:dyDescent="0.2">
      <c r="A38" s="171"/>
      <c r="B38" s="171"/>
      <c r="C38" s="172"/>
      <c r="D38" s="167"/>
      <c r="E38" s="165"/>
      <c r="F38" s="165"/>
      <c r="G38" s="168"/>
      <c r="H38" s="168"/>
      <c r="I38" s="168"/>
      <c r="J38" s="171"/>
    </row>
    <row r="39" spans="1:10" s="169" customFormat="1" ht="13.5" customHeight="1" x14ac:dyDescent="0.2">
      <c r="A39" s="171"/>
      <c r="B39" s="171"/>
      <c r="C39" s="172"/>
      <c r="D39" s="167"/>
      <c r="E39" s="165"/>
      <c r="F39" s="165"/>
      <c r="G39" s="168"/>
      <c r="H39" s="168"/>
      <c r="I39" s="168"/>
      <c r="J39" s="171"/>
    </row>
    <row r="40" spans="1:10" s="169" customFormat="1" ht="5.65" customHeight="1" x14ac:dyDescent="0.2">
      <c r="A40" s="171"/>
      <c r="B40" s="171"/>
      <c r="C40" s="172"/>
      <c r="D40" s="167"/>
      <c r="E40" s="165"/>
      <c r="F40" s="165"/>
      <c r="G40" s="168"/>
      <c r="H40" s="168"/>
      <c r="I40" s="168"/>
      <c r="J40" s="171"/>
    </row>
    <row r="41" spans="1:10" s="169" customFormat="1" ht="5.65" customHeight="1" x14ac:dyDescent="0.2">
      <c r="A41" s="171"/>
      <c r="B41" s="171"/>
      <c r="C41" s="172"/>
      <c r="D41" s="167"/>
      <c r="E41" s="165"/>
      <c r="F41" s="165"/>
      <c r="G41" s="168"/>
      <c r="H41" s="168"/>
      <c r="I41" s="168"/>
      <c r="J41" s="171"/>
    </row>
    <row r="42" spans="1:10" s="169" customFormat="1" ht="5.65" customHeight="1" x14ac:dyDescent="0.2">
      <c r="A42" s="171"/>
      <c r="B42" s="171"/>
      <c r="C42" s="172"/>
      <c r="D42" s="167"/>
      <c r="E42" s="165"/>
      <c r="F42" s="165"/>
      <c r="G42" s="168"/>
      <c r="H42" s="168"/>
      <c r="I42" s="168"/>
      <c r="J42" s="171"/>
    </row>
    <row r="43" spans="1:10" s="169" customFormat="1" ht="5.65" customHeight="1" x14ac:dyDescent="0.2">
      <c r="A43" s="171"/>
      <c r="B43" s="171"/>
      <c r="C43" s="172"/>
      <c r="D43" s="167"/>
      <c r="E43" s="165"/>
      <c r="F43" s="165"/>
      <c r="G43" s="168"/>
      <c r="H43" s="168"/>
      <c r="I43" s="168"/>
      <c r="J43" s="171"/>
    </row>
    <row r="44" spans="1:10" s="169" customFormat="1" ht="5.65" customHeight="1" x14ac:dyDescent="0.2">
      <c r="A44" s="171"/>
      <c r="B44" s="171"/>
      <c r="C44" s="172"/>
      <c r="D44" s="167"/>
      <c r="E44" s="165"/>
      <c r="F44" s="165"/>
      <c r="G44" s="168"/>
      <c r="H44" s="168"/>
      <c r="I44" s="168"/>
      <c r="J44" s="171"/>
    </row>
    <row r="45" spans="1:10" s="169" customFormat="1" ht="5.65" customHeight="1" x14ac:dyDescent="0.2">
      <c r="A45" s="171"/>
      <c r="B45" s="171"/>
      <c r="C45" s="172"/>
      <c r="D45" s="167"/>
      <c r="E45" s="165"/>
      <c r="F45" s="165"/>
      <c r="G45" s="168"/>
      <c r="H45" s="168"/>
      <c r="I45" s="168"/>
      <c r="J45" s="171"/>
    </row>
    <row r="46" spans="1:10" s="169" customFormat="1" ht="5.65" customHeight="1" x14ac:dyDescent="0.2">
      <c r="A46" s="171"/>
      <c r="B46" s="171"/>
      <c r="C46" s="172"/>
      <c r="D46" s="167"/>
      <c r="E46" s="165"/>
      <c r="F46" s="165"/>
      <c r="G46" s="168"/>
      <c r="H46" s="168"/>
      <c r="I46" s="168"/>
      <c r="J46" s="171"/>
    </row>
    <row r="47" spans="1:10" s="169" customFormat="1" ht="5.65" customHeight="1" x14ac:dyDescent="0.2">
      <c r="A47" s="171"/>
      <c r="B47" s="171"/>
      <c r="C47" s="172"/>
      <c r="D47" s="167"/>
      <c r="E47" s="165"/>
      <c r="F47" s="165"/>
      <c r="G47" s="168"/>
      <c r="H47" s="168"/>
      <c r="I47" s="168"/>
      <c r="J47" s="171"/>
    </row>
    <row r="48" spans="1:10" s="169" customFormat="1" ht="5.65" customHeight="1" x14ac:dyDescent="0.2">
      <c r="A48" s="171"/>
      <c r="B48" s="171"/>
      <c r="C48" s="172"/>
      <c r="D48" s="167"/>
      <c r="E48" s="165"/>
      <c r="F48" s="165"/>
      <c r="G48" s="168"/>
      <c r="H48" s="168"/>
      <c r="I48" s="168"/>
      <c r="J48" s="171"/>
    </row>
    <row r="49" spans="1:10" s="169" customFormat="1" ht="5.65" customHeight="1" x14ac:dyDescent="0.2">
      <c r="A49" s="171"/>
      <c r="B49" s="171"/>
      <c r="C49" s="172"/>
      <c r="D49" s="167"/>
      <c r="E49" s="165"/>
      <c r="F49" s="165"/>
      <c r="G49" s="168"/>
      <c r="H49" s="168"/>
      <c r="I49" s="168"/>
      <c r="J49" s="171"/>
    </row>
    <row r="50" spans="1:10" s="169" customFormat="1" ht="5.65" customHeight="1" x14ac:dyDescent="0.2">
      <c r="A50" s="171"/>
      <c r="B50" s="171"/>
      <c r="C50" s="172"/>
      <c r="D50" s="167"/>
      <c r="E50" s="165"/>
      <c r="F50" s="165"/>
      <c r="G50" s="168"/>
      <c r="H50" s="168"/>
      <c r="I50" s="168"/>
      <c r="J50" s="171"/>
    </row>
    <row r="51" spans="1:10" s="169" customFormat="1" ht="5.65" customHeight="1" x14ac:dyDescent="0.2">
      <c r="A51" s="171"/>
      <c r="B51" s="171"/>
      <c r="C51" s="172"/>
      <c r="D51" s="167"/>
      <c r="E51" s="165"/>
      <c r="F51" s="165"/>
      <c r="G51" s="168"/>
      <c r="H51" s="168"/>
      <c r="I51" s="168"/>
      <c r="J51" s="171"/>
    </row>
    <row r="52" spans="1:10" s="169" customFormat="1" ht="5.65" customHeight="1" x14ac:dyDescent="0.2">
      <c r="A52" s="171"/>
      <c r="B52" s="171"/>
      <c r="C52" s="172"/>
      <c r="D52" s="167"/>
      <c r="E52" s="165"/>
      <c r="F52" s="165"/>
      <c r="G52" s="168"/>
      <c r="H52" s="168"/>
      <c r="I52" s="168"/>
      <c r="J52" s="171"/>
    </row>
    <row r="53" spans="1:10" s="169" customFormat="1" ht="5.65" customHeight="1" x14ac:dyDescent="0.2">
      <c r="A53" s="171"/>
      <c r="B53" s="171"/>
      <c r="C53" s="172"/>
      <c r="D53" s="167"/>
      <c r="E53" s="165"/>
      <c r="F53" s="165"/>
      <c r="G53" s="168"/>
      <c r="H53" s="168"/>
      <c r="I53" s="168"/>
      <c r="J53" s="171"/>
    </row>
    <row r="54" spans="1:10" s="169" customFormat="1" ht="5.65" customHeight="1" x14ac:dyDescent="0.2">
      <c r="A54" s="171"/>
      <c r="B54" s="171"/>
      <c r="C54" s="172"/>
      <c r="D54" s="167"/>
      <c r="E54" s="165"/>
      <c r="F54" s="165"/>
      <c r="G54" s="168"/>
      <c r="H54" s="168"/>
      <c r="I54" s="168"/>
      <c r="J54" s="171"/>
    </row>
    <row r="55" spans="1:10" s="169" customFormat="1" ht="5.65" customHeight="1" x14ac:dyDescent="0.2">
      <c r="A55" s="171"/>
      <c r="B55" s="171"/>
      <c r="C55" s="172"/>
      <c r="D55" s="167"/>
      <c r="E55" s="165"/>
      <c r="F55" s="165"/>
      <c r="G55" s="168"/>
      <c r="H55" s="168"/>
      <c r="I55" s="168"/>
      <c r="J55" s="171"/>
    </row>
    <row r="56" spans="1:10" s="169" customFormat="1" ht="5.65" customHeight="1" x14ac:dyDescent="0.2">
      <c r="A56" s="171"/>
      <c r="B56" s="171"/>
      <c r="C56" s="172"/>
      <c r="D56" s="167"/>
      <c r="E56" s="165"/>
      <c r="F56" s="165"/>
      <c r="G56" s="168"/>
      <c r="H56" s="168"/>
      <c r="I56" s="168"/>
      <c r="J56" s="171"/>
    </row>
    <row r="57" spans="1:10" s="169" customFormat="1" ht="5.65" customHeight="1" x14ac:dyDescent="0.2">
      <c r="A57" s="171"/>
      <c r="B57" s="171"/>
      <c r="C57" s="172"/>
      <c r="D57" s="167"/>
      <c r="E57" s="165"/>
      <c r="F57" s="165"/>
      <c r="G57" s="168"/>
      <c r="H57" s="168"/>
      <c r="I57" s="168"/>
      <c r="J57" s="171"/>
    </row>
    <row r="58" spans="1:10" s="169" customFormat="1" ht="5.65" customHeight="1" x14ac:dyDescent="0.2">
      <c r="A58" s="171"/>
      <c r="B58" s="171"/>
      <c r="C58" s="172"/>
      <c r="D58" s="167"/>
      <c r="E58" s="165"/>
      <c r="F58" s="165"/>
      <c r="G58" s="168"/>
      <c r="H58" s="168"/>
      <c r="I58" s="168"/>
      <c r="J58" s="171"/>
    </row>
    <row r="59" spans="1:10" s="169" customFormat="1" ht="5.65" customHeight="1" x14ac:dyDescent="0.2">
      <c r="A59" s="171"/>
      <c r="B59" s="171"/>
      <c r="C59" s="172"/>
      <c r="D59" s="167"/>
      <c r="E59" s="165"/>
      <c r="F59" s="165"/>
      <c r="G59" s="168"/>
      <c r="H59" s="168"/>
      <c r="I59" s="168"/>
      <c r="J59" s="171"/>
    </row>
    <row r="60" spans="1:10" s="169" customFormat="1" ht="5.65" customHeight="1" x14ac:dyDescent="0.2">
      <c r="A60" s="171"/>
      <c r="B60" s="171"/>
      <c r="C60" s="172"/>
      <c r="D60" s="167"/>
      <c r="E60" s="165"/>
      <c r="F60" s="165"/>
      <c r="G60" s="168"/>
      <c r="H60" s="168"/>
      <c r="I60" s="168"/>
      <c r="J60" s="171"/>
    </row>
    <row r="61" spans="1:10" s="169" customFormat="1" ht="5.65" customHeight="1" x14ac:dyDescent="0.2">
      <c r="A61" s="171"/>
      <c r="B61" s="171"/>
      <c r="C61" s="172"/>
      <c r="D61" s="167"/>
      <c r="E61" s="165"/>
      <c r="F61" s="165"/>
      <c r="G61" s="168"/>
      <c r="H61" s="168"/>
      <c r="I61" s="168"/>
      <c r="J61" s="171"/>
    </row>
    <row r="62" spans="1:10" s="169" customFormat="1" ht="5.65" customHeight="1" x14ac:dyDescent="0.2">
      <c r="A62" s="171"/>
      <c r="B62" s="171"/>
      <c r="C62" s="172"/>
      <c r="D62" s="167"/>
      <c r="E62" s="165"/>
      <c r="F62" s="165"/>
      <c r="G62" s="168"/>
      <c r="H62" s="168"/>
      <c r="I62" s="168"/>
      <c r="J62" s="171"/>
    </row>
    <row r="63" spans="1:10" s="169" customFormat="1" ht="5.65" customHeight="1" x14ac:dyDescent="0.2">
      <c r="A63" s="171"/>
      <c r="B63" s="171"/>
      <c r="C63" s="172"/>
      <c r="D63" s="167"/>
      <c r="E63" s="165"/>
      <c r="F63" s="165"/>
      <c r="G63" s="168"/>
      <c r="H63" s="168"/>
      <c r="I63" s="168"/>
      <c r="J63" s="171"/>
    </row>
    <row r="64" spans="1:10" s="169" customFormat="1" ht="5.65" customHeight="1" x14ac:dyDescent="0.2">
      <c r="A64" s="171"/>
      <c r="B64" s="171"/>
      <c r="C64" s="172"/>
      <c r="D64" s="167"/>
      <c r="E64" s="165"/>
      <c r="F64" s="165"/>
      <c r="G64" s="168"/>
      <c r="H64" s="168"/>
      <c r="I64" s="168"/>
      <c r="J64" s="171"/>
    </row>
    <row r="65" spans="1:10" s="169" customFormat="1" ht="5.65" customHeight="1" x14ac:dyDescent="0.2">
      <c r="A65" s="171"/>
      <c r="B65" s="171"/>
      <c r="C65" s="172"/>
      <c r="D65" s="167"/>
      <c r="E65" s="165"/>
      <c r="F65" s="165"/>
      <c r="G65" s="168"/>
      <c r="H65" s="168"/>
      <c r="I65" s="168"/>
      <c r="J65" s="171"/>
    </row>
    <row r="66" spans="1:10" s="169" customFormat="1" ht="5.65" customHeight="1" x14ac:dyDescent="0.2">
      <c r="A66" s="171"/>
      <c r="B66" s="171"/>
      <c r="C66" s="172"/>
      <c r="D66" s="167"/>
      <c r="E66" s="165"/>
      <c r="F66" s="165"/>
      <c r="G66" s="168"/>
      <c r="H66" s="168"/>
      <c r="I66" s="168"/>
      <c r="J66" s="171"/>
    </row>
    <row r="67" spans="1:10" s="169" customFormat="1" ht="5.65" customHeight="1" x14ac:dyDescent="0.2">
      <c r="A67" s="171"/>
      <c r="B67" s="171"/>
      <c r="C67" s="172"/>
      <c r="D67" s="167"/>
      <c r="E67" s="165"/>
      <c r="F67" s="165"/>
      <c r="G67" s="168"/>
      <c r="H67" s="168"/>
      <c r="I67" s="168"/>
      <c r="J67" s="171"/>
    </row>
    <row r="68" spans="1:10" s="169" customFormat="1" ht="5.65" customHeight="1" x14ac:dyDescent="0.2">
      <c r="A68" s="171"/>
      <c r="B68" s="171"/>
      <c r="C68" s="172"/>
      <c r="D68" s="167"/>
      <c r="E68" s="165"/>
      <c r="F68" s="165"/>
      <c r="G68" s="168"/>
      <c r="H68" s="168"/>
      <c r="I68" s="168"/>
      <c r="J68" s="171"/>
    </row>
    <row r="69" spans="1:10" s="169" customFormat="1" ht="5.65" customHeight="1" x14ac:dyDescent="0.2">
      <c r="A69" s="171"/>
      <c r="B69" s="171"/>
      <c r="C69" s="172"/>
      <c r="D69" s="167"/>
      <c r="E69" s="165"/>
      <c r="F69" s="165"/>
      <c r="G69" s="168"/>
      <c r="H69" s="168"/>
      <c r="I69" s="168"/>
      <c r="J69" s="171"/>
    </row>
    <row r="70" spans="1:10" s="169" customFormat="1" ht="5.65" customHeight="1" x14ac:dyDescent="0.2">
      <c r="A70" s="171"/>
      <c r="B70" s="171"/>
      <c r="C70" s="172"/>
      <c r="D70" s="167"/>
      <c r="E70" s="165"/>
      <c r="F70" s="165"/>
      <c r="G70" s="168"/>
      <c r="H70" s="168"/>
      <c r="I70" s="168"/>
      <c r="J70" s="171"/>
    </row>
    <row r="71" spans="1:10" s="169" customFormat="1" ht="5.65" customHeight="1" x14ac:dyDescent="0.2">
      <c r="A71" s="171"/>
      <c r="B71" s="171"/>
      <c r="C71" s="172"/>
      <c r="D71" s="167"/>
      <c r="E71" s="165"/>
      <c r="F71" s="165"/>
      <c r="G71" s="168"/>
      <c r="H71" s="168"/>
      <c r="I71" s="168"/>
      <c r="J71" s="171"/>
    </row>
    <row r="72" spans="1:10" s="169" customFormat="1" ht="5.65" customHeight="1" x14ac:dyDescent="0.2">
      <c r="A72" s="171"/>
      <c r="B72" s="171"/>
      <c r="C72" s="172"/>
      <c r="D72" s="167"/>
      <c r="E72" s="165"/>
      <c r="F72" s="165"/>
      <c r="G72" s="168"/>
      <c r="H72" s="168"/>
      <c r="I72" s="168"/>
      <c r="J72" s="171"/>
    </row>
    <row r="73" spans="1:10" s="169" customFormat="1" ht="5.65" customHeight="1" x14ac:dyDescent="0.2">
      <c r="A73" s="171"/>
      <c r="B73" s="171"/>
      <c r="C73" s="172"/>
      <c r="D73" s="167"/>
      <c r="E73" s="165"/>
      <c r="F73" s="165"/>
      <c r="G73" s="168"/>
      <c r="H73" s="168"/>
      <c r="I73" s="168"/>
      <c r="J73" s="171"/>
    </row>
    <row r="74" spans="1:10" s="169" customFormat="1" ht="5.65" customHeight="1" x14ac:dyDescent="0.2">
      <c r="A74" s="171"/>
      <c r="B74" s="171"/>
      <c r="C74" s="172"/>
      <c r="D74" s="167"/>
      <c r="E74" s="165"/>
      <c r="F74" s="165"/>
      <c r="G74" s="168"/>
      <c r="H74" s="168"/>
      <c r="I74" s="168"/>
      <c r="J74" s="171"/>
    </row>
    <row r="75" spans="1:10" s="169" customFormat="1" ht="5.65" customHeight="1" x14ac:dyDescent="0.2">
      <c r="A75" s="171"/>
      <c r="B75" s="171"/>
      <c r="C75" s="172"/>
      <c r="D75" s="167"/>
      <c r="E75" s="165"/>
      <c r="F75" s="165"/>
      <c r="G75" s="168"/>
      <c r="H75" s="168"/>
      <c r="I75" s="168"/>
      <c r="J75" s="171"/>
    </row>
    <row r="76" spans="1:10" s="169" customFormat="1" ht="5.65" customHeight="1" x14ac:dyDescent="0.2">
      <c r="A76" s="171"/>
      <c r="B76" s="171"/>
      <c r="C76" s="172"/>
      <c r="D76" s="167"/>
      <c r="E76" s="165"/>
      <c r="F76" s="165"/>
      <c r="G76" s="168"/>
      <c r="H76" s="168"/>
      <c r="I76" s="168"/>
      <c r="J76" s="171"/>
    </row>
    <row r="77" spans="1:10" s="169" customFormat="1" ht="5.65" customHeight="1" x14ac:dyDescent="0.2">
      <c r="A77" s="171"/>
      <c r="B77" s="171"/>
      <c r="C77" s="172"/>
      <c r="D77" s="167"/>
      <c r="E77" s="165"/>
      <c r="F77" s="165"/>
      <c r="G77" s="168"/>
      <c r="H77" s="168"/>
      <c r="I77" s="168"/>
      <c r="J77" s="171"/>
    </row>
    <row r="78" spans="1:10" s="169" customFormat="1" ht="5.65" customHeight="1" x14ac:dyDescent="0.2">
      <c r="A78" s="171"/>
      <c r="B78" s="171"/>
      <c r="C78" s="172"/>
      <c r="D78" s="167"/>
      <c r="E78" s="165"/>
      <c r="F78" s="165"/>
      <c r="G78" s="168"/>
      <c r="H78" s="168"/>
      <c r="I78" s="168"/>
      <c r="J78" s="171"/>
    </row>
    <row r="79" spans="1:10" s="169" customFormat="1" ht="5.65" customHeight="1" x14ac:dyDescent="0.2">
      <c r="A79" s="171"/>
      <c r="B79" s="171"/>
      <c r="C79" s="172"/>
      <c r="D79" s="167"/>
      <c r="E79" s="165"/>
      <c r="F79" s="165"/>
      <c r="G79" s="168"/>
      <c r="H79" s="168"/>
      <c r="I79" s="168"/>
      <c r="J79" s="171"/>
    </row>
    <row r="80" spans="1:10" s="169" customFormat="1" ht="5.65" customHeight="1" x14ac:dyDescent="0.2">
      <c r="A80" s="171"/>
      <c r="B80" s="171"/>
      <c r="C80" s="172"/>
      <c r="D80" s="167"/>
      <c r="E80" s="165"/>
      <c r="F80" s="165"/>
      <c r="G80" s="168"/>
      <c r="H80" s="168"/>
      <c r="I80" s="168"/>
      <c r="J80" s="171"/>
    </row>
    <row r="81" spans="1:10" s="169" customFormat="1" ht="5.65" customHeight="1" x14ac:dyDescent="0.2">
      <c r="A81" s="171"/>
      <c r="B81" s="171"/>
      <c r="C81" s="172"/>
      <c r="D81" s="167"/>
      <c r="E81" s="165"/>
      <c r="F81" s="165"/>
      <c r="G81" s="168"/>
      <c r="H81" s="168"/>
      <c r="I81" s="168"/>
      <c r="J81" s="171"/>
    </row>
    <row r="82" spans="1:10" s="169" customFormat="1" ht="5.65" customHeight="1" x14ac:dyDescent="0.2">
      <c r="A82" s="171"/>
      <c r="B82" s="171"/>
      <c r="C82" s="172"/>
      <c r="D82" s="167"/>
      <c r="E82" s="165"/>
      <c r="F82" s="165"/>
      <c r="G82" s="168"/>
      <c r="H82" s="168"/>
      <c r="I82" s="168"/>
      <c r="J82" s="171"/>
    </row>
    <row r="83" spans="1:10" s="169" customFormat="1" ht="5.65" customHeight="1" x14ac:dyDescent="0.2">
      <c r="A83" s="171"/>
      <c r="B83" s="171"/>
      <c r="C83" s="172"/>
      <c r="D83" s="167"/>
      <c r="E83" s="165"/>
      <c r="F83" s="165"/>
      <c r="G83" s="168"/>
      <c r="H83" s="168"/>
      <c r="I83" s="168"/>
      <c r="J83" s="171"/>
    </row>
    <row r="84" spans="1:10" s="169" customFormat="1" ht="5.65" customHeight="1" x14ac:dyDescent="0.2">
      <c r="A84" s="171"/>
      <c r="B84" s="171"/>
      <c r="C84" s="172"/>
      <c r="D84" s="167"/>
      <c r="E84" s="165"/>
      <c r="F84" s="165"/>
      <c r="G84" s="168"/>
      <c r="H84" s="168"/>
      <c r="I84" s="168"/>
      <c r="J84" s="171"/>
    </row>
    <row r="85" spans="1:10" s="169" customFormat="1" ht="5.65" customHeight="1" x14ac:dyDescent="0.2">
      <c r="A85" s="171"/>
      <c r="B85" s="171"/>
      <c r="C85" s="172"/>
      <c r="D85" s="167"/>
      <c r="E85" s="165"/>
      <c r="F85" s="165"/>
      <c r="G85" s="168"/>
      <c r="H85" s="168"/>
      <c r="I85" s="168"/>
      <c r="J85" s="171"/>
    </row>
    <row r="86" spans="1:10" s="169" customFormat="1" ht="5.65" customHeight="1" x14ac:dyDescent="0.2">
      <c r="A86" s="171"/>
      <c r="B86" s="171"/>
      <c r="C86" s="172"/>
      <c r="D86" s="167"/>
      <c r="E86" s="165"/>
      <c r="F86" s="165"/>
      <c r="G86" s="168"/>
      <c r="H86" s="168"/>
      <c r="I86" s="168"/>
      <c r="J86" s="171"/>
    </row>
    <row r="87" spans="1:10" s="169" customFormat="1" ht="5.65" customHeight="1" x14ac:dyDescent="0.2">
      <c r="A87" s="171"/>
      <c r="B87" s="171"/>
      <c r="C87" s="172"/>
      <c r="D87" s="167"/>
      <c r="E87" s="165"/>
      <c r="F87" s="165"/>
      <c r="G87" s="168"/>
      <c r="H87" s="168"/>
      <c r="I87" s="168"/>
      <c r="J87" s="171"/>
    </row>
    <row r="88" spans="1:10" s="169" customFormat="1" ht="5.65" customHeight="1" x14ac:dyDescent="0.2">
      <c r="A88" s="171"/>
      <c r="B88" s="171"/>
      <c r="C88" s="172"/>
      <c r="D88" s="167"/>
      <c r="E88" s="165"/>
      <c r="F88" s="165"/>
      <c r="G88" s="168"/>
      <c r="H88" s="168"/>
      <c r="I88" s="168"/>
      <c r="J88" s="171"/>
    </row>
    <row r="89" spans="1:10" s="169" customFormat="1" ht="5.65" customHeight="1" x14ac:dyDescent="0.2">
      <c r="A89" s="171"/>
      <c r="B89" s="171"/>
      <c r="C89" s="172"/>
      <c r="D89" s="167"/>
      <c r="E89" s="165"/>
      <c r="F89" s="165"/>
      <c r="G89" s="168"/>
      <c r="H89" s="168"/>
      <c r="I89" s="168"/>
      <c r="J89" s="171"/>
    </row>
    <row r="90" spans="1:10" s="169" customFormat="1" ht="5.65" customHeight="1" x14ac:dyDescent="0.2">
      <c r="A90" s="171"/>
      <c r="B90" s="171"/>
      <c r="C90" s="172"/>
      <c r="D90" s="167"/>
      <c r="E90" s="165"/>
      <c r="F90" s="165"/>
      <c r="G90" s="168"/>
      <c r="H90" s="168"/>
      <c r="I90" s="168"/>
      <c r="J90" s="171"/>
    </row>
    <row r="91" spans="1:10" s="169" customFormat="1" ht="5.65" customHeight="1" x14ac:dyDescent="0.2">
      <c r="A91" s="171"/>
      <c r="B91" s="171"/>
      <c r="C91" s="172"/>
      <c r="D91" s="167"/>
      <c r="E91" s="165"/>
      <c r="F91" s="165"/>
      <c r="G91" s="168"/>
      <c r="H91" s="168"/>
      <c r="I91" s="168"/>
      <c r="J91" s="171"/>
    </row>
    <row r="92" spans="1:10" s="169" customFormat="1" ht="5.65" customHeight="1" x14ac:dyDescent="0.2">
      <c r="A92" s="171"/>
      <c r="B92" s="171"/>
      <c r="C92" s="172"/>
      <c r="D92" s="167"/>
      <c r="E92" s="165"/>
      <c r="F92" s="165"/>
      <c r="G92" s="168"/>
      <c r="H92" s="168"/>
      <c r="I92" s="168"/>
      <c r="J92" s="171"/>
    </row>
    <row r="93" spans="1:10" s="169" customFormat="1" ht="5.65" customHeight="1" x14ac:dyDescent="0.2">
      <c r="A93" s="171"/>
      <c r="B93" s="171"/>
      <c r="C93" s="172"/>
      <c r="D93" s="167"/>
      <c r="E93" s="165"/>
      <c r="F93" s="165"/>
      <c r="G93" s="168"/>
      <c r="H93" s="168"/>
      <c r="I93" s="168"/>
      <c r="J93" s="171"/>
    </row>
    <row r="94" spans="1:10" s="169" customFormat="1" ht="5.65" customHeight="1" x14ac:dyDescent="0.2">
      <c r="A94" s="171"/>
      <c r="B94" s="171"/>
      <c r="C94" s="172"/>
      <c r="D94" s="167"/>
      <c r="E94" s="165"/>
      <c r="F94" s="165"/>
      <c r="G94" s="168"/>
      <c r="H94" s="168"/>
      <c r="I94" s="168"/>
      <c r="J94" s="171"/>
    </row>
    <row r="95" spans="1:10" s="169" customFormat="1" ht="5.65" customHeight="1" x14ac:dyDescent="0.2">
      <c r="A95" s="171"/>
      <c r="B95" s="171"/>
      <c r="C95" s="172"/>
      <c r="D95" s="167"/>
      <c r="E95" s="165"/>
      <c r="F95" s="165"/>
      <c r="G95" s="168"/>
      <c r="H95" s="168"/>
      <c r="I95" s="168"/>
      <c r="J95" s="171"/>
    </row>
    <row r="96" spans="1:10" s="169" customFormat="1" ht="5.65" customHeight="1" x14ac:dyDescent="0.2">
      <c r="A96" s="171"/>
      <c r="B96" s="171"/>
      <c r="C96" s="172"/>
      <c r="D96" s="167"/>
      <c r="E96" s="165"/>
      <c r="F96" s="165"/>
      <c r="G96" s="168"/>
      <c r="H96" s="168"/>
      <c r="I96" s="168"/>
      <c r="J96" s="171"/>
    </row>
    <row r="97" spans="1:10" s="169" customFormat="1" ht="5.65" customHeight="1" x14ac:dyDescent="0.2">
      <c r="A97" s="171"/>
      <c r="B97" s="171"/>
      <c r="C97" s="172"/>
      <c r="D97" s="167"/>
      <c r="E97" s="165"/>
      <c r="F97" s="165"/>
      <c r="G97" s="168"/>
      <c r="H97" s="168"/>
      <c r="I97" s="168"/>
      <c r="J97" s="171"/>
    </row>
    <row r="98" spans="1:10" s="169" customFormat="1" ht="5.65" customHeight="1" x14ac:dyDescent="0.2">
      <c r="A98" s="171"/>
      <c r="B98" s="171"/>
      <c r="C98" s="172"/>
      <c r="D98" s="167"/>
      <c r="E98" s="165"/>
      <c r="F98" s="165"/>
      <c r="G98" s="168"/>
      <c r="H98" s="168"/>
      <c r="I98" s="168"/>
      <c r="J98" s="171"/>
    </row>
    <row r="99" spans="1:10" s="169" customFormat="1" ht="5.65" customHeight="1" x14ac:dyDescent="0.2">
      <c r="A99" s="171"/>
      <c r="B99" s="171"/>
      <c r="C99" s="172"/>
      <c r="D99" s="167"/>
      <c r="E99" s="165"/>
      <c r="F99" s="165"/>
      <c r="G99" s="168"/>
      <c r="H99" s="168"/>
      <c r="I99" s="168"/>
      <c r="J99" s="171"/>
    </row>
    <row r="100" spans="1:10" s="169" customFormat="1" ht="5.65" customHeight="1" x14ac:dyDescent="0.2">
      <c r="A100" s="171"/>
      <c r="B100" s="171"/>
      <c r="C100" s="172"/>
      <c r="D100" s="167"/>
      <c r="E100" s="165"/>
      <c r="F100" s="165"/>
      <c r="G100" s="168"/>
      <c r="H100" s="168"/>
      <c r="I100" s="168"/>
      <c r="J100" s="171"/>
    </row>
    <row r="101" spans="1:10" s="169" customFormat="1" ht="5.65" customHeight="1" x14ac:dyDescent="0.2">
      <c r="A101" s="171"/>
      <c r="B101" s="171"/>
      <c r="C101" s="172"/>
      <c r="D101" s="167"/>
      <c r="E101" s="165"/>
      <c r="F101" s="165"/>
      <c r="G101" s="168"/>
      <c r="H101" s="168"/>
      <c r="I101" s="168"/>
      <c r="J101" s="171"/>
    </row>
    <row r="102" spans="1:10" s="169" customFormat="1" ht="5.65" customHeight="1" x14ac:dyDescent="0.2">
      <c r="A102" s="171"/>
      <c r="B102" s="171"/>
      <c r="C102" s="172"/>
      <c r="D102" s="167"/>
      <c r="E102" s="165"/>
      <c r="F102" s="165"/>
      <c r="G102" s="168"/>
      <c r="H102" s="168"/>
      <c r="I102" s="168"/>
      <c r="J102" s="171"/>
    </row>
    <row r="103" spans="1:10" s="169" customFormat="1" ht="5.65" customHeight="1" x14ac:dyDescent="0.2">
      <c r="A103" s="171"/>
      <c r="B103" s="171"/>
      <c r="C103" s="172"/>
      <c r="D103" s="167"/>
      <c r="E103" s="165"/>
      <c r="F103" s="165"/>
      <c r="G103" s="168"/>
      <c r="H103" s="168"/>
      <c r="I103" s="168"/>
      <c r="J103" s="171"/>
    </row>
    <row r="104" spans="1:10" s="169" customFormat="1" ht="5.65" customHeight="1" x14ac:dyDescent="0.2">
      <c r="A104" s="171"/>
      <c r="B104" s="171"/>
      <c r="C104" s="172"/>
      <c r="D104" s="167"/>
      <c r="E104" s="165"/>
      <c r="F104" s="165"/>
      <c r="G104" s="168"/>
      <c r="H104" s="168"/>
      <c r="I104" s="168"/>
      <c r="J104" s="171"/>
    </row>
    <row r="105" spans="1:10" s="169" customFormat="1" ht="5.65" customHeight="1" x14ac:dyDescent="0.2">
      <c r="A105" s="171"/>
      <c r="B105" s="171"/>
      <c r="C105" s="172"/>
      <c r="D105" s="167"/>
      <c r="E105" s="165"/>
      <c r="F105" s="165"/>
      <c r="G105" s="168"/>
      <c r="H105" s="168"/>
      <c r="I105" s="168"/>
      <c r="J105" s="171"/>
    </row>
    <row r="106" spans="1:10" s="169" customFormat="1" ht="5.65" customHeight="1" x14ac:dyDescent="0.2">
      <c r="A106" s="171"/>
      <c r="B106" s="171"/>
      <c r="C106" s="172"/>
      <c r="D106" s="167"/>
      <c r="E106" s="165"/>
      <c r="F106" s="165"/>
      <c r="G106" s="168"/>
      <c r="H106" s="168"/>
      <c r="I106" s="168"/>
      <c r="J106" s="171"/>
    </row>
    <row r="107" spans="1:10" s="169" customFormat="1" ht="5.65" customHeight="1" x14ac:dyDescent="0.2">
      <c r="A107" s="171"/>
      <c r="B107" s="171"/>
      <c r="C107" s="172"/>
      <c r="D107" s="167"/>
      <c r="E107" s="165"/>
      <c r="F107" s="165"/>
      <c r="G107" s="168"/>
      <c r="H107" s="168"/>
      <c r="I107" s="168"/>
      <c r="J107" s="171"/>
    </row>
    <row r="108" spans="1:10" s="169" customFormat="1" ht="5.65" customHeight="1" x14ac:dyDescent="0.2">
      <c r="A108" s="171"/>
      <c r="B108" s="171"/>
      <c r="C108" s="172"/>
      <c r="D108" s="167"/>
      <c r="E108" s="165"/>
      <c r="F108" s="165"/>
      <c r="G108" s="168"/>
      <c r="H108" s="168"/>
      <c r="I108" s="168"/>
      <c r="J108" s="171"/>
    </row>
    <row r="109" spans="1:10" s="169" customFormat="1" ht="5.65" customHeight="1" x14ac:dyDescent="0.2">
      <c r="A109" s="171"/>
      <c r="B109" s="171"/>
      <c r="C109" s="172"/>
      <c r="D109" s="167"/>
      <c r="E109" s="165"/>
      <c r="F109" s="165"/>
      <c r="G109" s="168"/>
      <c r="H109" s="168"/>
      <c r="I109" s="168"/>
      <c r="J109" s="171"/>
    </row>
    <row r="110" spans="1:10" s="169" customFormat="1" ht="5.65" customHeight="1" x14ac:dyDescent="0.2">
      <c r="A110" s="171"/>
      <c r="B110" s="171"/>
      <c r="C110" s="172"/>
      <c r="D110" s="167"/>
      <c r="E110" s="165"/>
      <c r="F110" s="165"/>
      <c r="G110" s="168"/>
      <c r="H110" s="168"/>
      <c r="I110" s="168"/>
      <c r="J110" s="171"/>
    </row>
    <row r="111" spans="1:10" s="169" customFormat="1" ht="5.65" customHeight="1" x14ac:dyDescent="0.2">
      <c r="A111" s="171"/>
      <c r="B111" s="171"/>
      <c r="C111" s="172"/>
      <c r="D111" s="167"/>
      <c r="E111" s="165"/>
      <c r="F111" s="165"/>
      <c r="G111" s="168"/>
      <c r="H111" s="168"/>
      <c r="I111" s="168"/>
      <c r="J111" s="171"/>
    </row>
    <row r="112" spans="1:10" s="169" customFormat="1" ht="5.65" customHeight="1" x14ac:dyDescent="0.2">
      <c r="A112" s="171"/>
      <c r="B112" s="171"/>
      <c r="C112" s="172"/>
      <c r="D112" s="167"/>
      <c r="E112" s="165"/>
      <c r="F112" s="165"/>
      <c r="G112" s="168"/>
      <c r="H112" s="168"/>
      <c r="I112" s="168"/>
      <c r="J112" s="171"/>
    </row>
    <row r="113" spans="1:10" s="169" customFormat="1" ht="5.65" customHeight="1" x14ac:dyDescent="0.2">
      <c r="A113" s="171"/>
      <c r="B113" s="171"/>
      <c r="C113" s="172"/>
      <c r="D113" s="167"/>
      <c r="E113" s="165"/>
      <c r="F113" s="165"/>
      <c r="G113" s="168"/>
      <c r="H113" s="168"/>
      <c r="I113" s="168"/>
      <c r="J113" s="171"/>
    </row>
    <row r="114" spans="1:10" s="169" customFormat="1" ht="5.65" customHeight="1" x14ac:dyDescent="0.2">
      <c r="A114" s="171"/>
      <c r="B114" s="171"/>
      <c r="C114" s="172"/>
      <c r="D114" s="167"/>
      <c r="E114" s="165"/>
      <c r="F114" s="165"/>
      <c r="G114" s="168"/>
      <c r="H114" s="168"/>
      <c r="I114" s="168"/>
      <c r="J114" s="171"/>
    </row>
    <row r="115" spans="1:10" s="169" customFormat="1" ht="5.65" customHeight="1" x14ac:dyDescent="0.2">
      <c r="A115" s="171"/>
      <c r="B115" s="171"/>
      <c r="C115" s="172"/>
      <c r="D115" s="167"/>
      <c r="E115" s="165"/>
      <c r="F115" s="165"/>
      <c r="G115" s="168"/>
      <c r="H115" s="168"/>
      <c r="I115" s="168"/>
      <c r="J115" s="171"/>
    </row>
    <row r="116" spans="1:10" s="169" customFormat="1" ht="5.65" customHeight="1" x14ac:dyDescent="0.2">
      <c r="A116" s="171"/>
      <c r="B116" s="171"/>
      <c r="C116" s="172"/>
      <c r="D116" s="167"/>
      <c r="E116" s="165"/>
      <c r="F116" s="165"/>
      <c r="G116" s="168"/>
      <c r="H116" s="168"/>
      <c r="I116" s="168"/>
      <c r="J116" s="171"/>
    </row>
    <row r="117" spans="1:10" s="169" customFormat="1" ht="5.65" customHeight="1" x14ac:dyDescent="0.2">
      <c r="A117" s="171"/>
      <c r="B117" s="171"/>
      <c r="C117" s="172"/>
      <c r="D117" s="167"/>
      <c r="E117" s="165"/>
      <c r="F117" s="165"/>
      <c r="G117" s="168"/>
      <c r="H117" s="168"/>
      <c r="I117" s="168"/>
      <c r="J117" s="171"/>
    </row>
    <row r="118" spans="1:10" s="169" customFormat="1" ht="5.65" customHeight="1" x14ac:dyDescent="0.2">
      <c r="A118" s="171"/>
      <c r="B118" s="171"/>
      <c r="C118" s="172"/>
      <c r="D118" s="167"/>
      <c r="E118" s="165"/>
      <c r="F118" s="165"/>
      <c r="G118" s="168"/>
      <c r="H118" s="168"/>
      <c r="I118" s="168"/>
      <c r="J118" s="171"/>
    </row>
    <row r="119" spans="1:10" s="169" customFormat="1" ht="5.65" customHeight="1" x14ac:dyDescent="0.2">
      <c r="A119" s="171"/>
      <c r="B119" s="171"/>
      <c r="C119" s="172"/>
      <c r="D119" s="167"/>
      <c r="E119" s="165"/>
      <c r="F119" s="165"/>
      <c r="G119" s="168"/>
      <c r="H119" s="168"/>
      <c r="I119" s="168"/>
      <c r="J119" s="171"/>
    </row>
    <row r="120" spans="1:10" s="169" customFormat="1" ht="5.65" customHeight="1" x14ac:dyDescent="0.2">
      <c r="A120" s="171"/>
      <c r="B120" s="171"/>
      <c r="C120" s="172"/>
      <c r="D120" s="167"/>
      <c r="E120" s="165"/>
      <c r="F120" s="165"/>
      <c r="G120" s="168"/>
      <c r="H120" s="168"/>
      <c r="I120" s="168"/>
      <c r="J120" s="171"/>
    </row>
    <row r="121" spans="1:10" s="169" customFormat="1" ht="5.65" customHeight="1" x14ac:dyDescent="0.2">
      <c r="A121" s="171"/>
      <c r="B121" s="171"/>
      <c r="C121" s="172"/>
      <c r="D121" s="167"/>
      <c r="E121" s="165"/>
      <c r="F121" s="165"/>
      <c r="G121" s="168"/>
      <c r="H121" s="168"/>
      <c r="I121" s="168"/>
      <c r="J121" s="171"/>
    </row>
    <row r="122" spans="1:10" s="169" customFormat="1" ht="5.65" customHeight="1" x14ac:dyDescent="0.2">
      <c r="A122" s="171"/>
      <c r="B122" s="171"/>
      <c r="C122" s="172"/>
      <c r="D122" s="167"/>
      <c r="E122" s="165"/>
      <c r="F122" s="165"/>
      <c r="G122" s="168"/>
      <c r="H122" s="168"/>
      <c r="I122" s="168"/>
      <c r="J122" s="171"/>
    </row>
    <row r="123" spans="1:10" ht="5.65" customHeight="1" x14ac:dyDescent="0.2">
      <c r="A123" s="171"/>
      <c r="B123" s="171"/>
      <c r="C123" s="172"/>
      <c r="D123" s="167"/>
      <c r="E123" s="165"/>
      <c r="F123" s="165"/>
      <c r="G123" s="168"/>
      <c r="H123" s="168"/>
      <c r="I123" s="168"/>
      <c r="J123" s="171"/>
    </row>
  </sheetData>
  <mergeCells count="12">
    <mergeCell ref="F4:F5"/>
    <mergeCell ref="J4:J5"/>
    <mergeCell ref="A2:J2"/>
    <mergeCell ref="C4:C5"/>
    <mergeCell ref="G4:G5"/>
    <mergeCell ref="H4:H5"/>
    <mergeCell ref="E4:E5"/>
    <mergeCell ref="A6:J6"/>
    <mergeCell ref="A4:A5"/>
    <mergeCell ref="B4:B5"/>
    <mergeCell ref="A25:J25"/>
    <mergeCell ref="A15:J15"/>
  </mergeCells>
  <printOptions horizontalCentered="1"/>
  <pageMargins left="0.25" right="0.25" top="0.75" bottom="0.75" header="0.3" footer="0.3"/>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5"/>
  <sheetViews>
    <sheetView topLeftCell="A25" workbookViewId="0">
      <selection activeCell="G32" sqref="G32:G33"/>
    </sheetView>
  </sheetViews>
  <sheetFormatPr defaultRowHeight="5.65" customHeight="1" x14ac:dyDescent="0.2"/>
  <cols>
    <col min="1" max="1" width="4.88671875" style="20" customWidth="1"/>
    <col min="2" max="2" width="30.88671875" style="20" customWidth="1"/>
    <col min="3" max="3" width="7" style="22" customWidth="1"/>
    <col min="4" max="4" width="9.88671875" style="37" customWidth="1"/>
    <col min="5" max="5" width="11.44140625" style="38" customWidth="1"/>
    <col min="6" max="6" width="9.21875" style="21" customWidth="1"/>
    <col min="7" max="7" width="21.6640625" style="40" customWidth="1"/>
    <col min="8" max="8" width="9.44140625" style="22" customWidth="1"/>
    <col min="9" max="9" width="8.5546875" style="22" customWidth="1"/>
    <col min="10" max="16384" width="8.88671875" style="1"/>
  </cols>
  <sheetData>
    <row r="1" spans="1:9" ht="12" x14ac:dyDescent="0.2">
      <c r="B1" s="21" t="s">
        <v>17</v>
      </c>
      <c r="D1" s="23"/>
      <c r="E1" s="24"/>
      <c r="G1" s="22" t="s">
        <v>18</v>
      </c>
    </row>
    <row r="2" spans="1:9" ht="12" x14ac:dyDescent="0.2">
      <c r="B2" s="82" t="s">
        <v>81</v>
      </c>
      <c r="D2" s="23"/>
      <c r="E2" s="24"/>
      <c r="G2" s="22" t="s">
        <v>19</v>
      </c>
    </row>
    <row r="3" spans="1:9" ht="12" x14ac:dyDescent="0.2">
      <c r="B3" s="21"/>
      <c r="D3" s="23"/>
      <c r="E3" s="24"/>
      <c r="G3" s="22" t="s">
        <v>20</v>
      </c>
    </row>
    <row r="4" spans="1:9" ht="12" x14ac:dyDescent="0.2">
      <c r="A4" s="228" t="s">
        <v>21</v>
      </c>
      <c r="B4" s="228"/>
      <c r="C4" s="228"/>
      <c r="D4" s="228"/>
      <c r="E4" s="228"/>
      <c r="F4" s="228"/>
      <c r="G4" s="228"/>
      <c r="H4" s="228"/>
      <c r="I4" s="228"/>
    </row>
    <row r="5" spans="1:9" ht="12" x14ac:dyDescent="0.2">
      <c r="A5" s="228" t="s">
        <v>45</v>
      </c>
      <c r="B5" s="228"/>
      <c r="C5" s="228"/>
      <c r="D5" s="228"/>
      <c r="E5" s="228"/>
      <c r="F5" s="228"/>
      <c r="G5" s="228"/>
      <c r="H5" s="228"/>
      <c r="I5" s="228"/>
    </row>
    <row r="6" spans="1:9" ht="12" customHeight="1" x14ac:dyDescent="0.2">
      <c r="A6" s="229" t="s">
        <v>0</v>
      </c>
      <c r="B6" s="230" t="s">
        <v>1</v>
      </c>
      <c r="C6" s="230" t="s">
        <v>25</v>
      </c>
      <c r="D6" s="231" t="s">
        <v>3</v>
      </c>
      <c r="E6" s="232"/>
      <c r="F6" s="230" t="s">
        <v>24</v>
      </c>
      <c r="G6" s="241" t="s">
        <v>4</v>
      </c>
      <c r="H6" s="230" t="s">
        <v>15</v>
      </c>
      <c r="I6" s="230" t="s">
        <v>14</v>
      </c>
    </row>
    <row r="7" spans="1:9" ht="12" x14ac:dyDescent="0.2">
      <c r="A7" s="229"/>
      <c r="B7" s="230"/>
      <c r="C7" s="230"/>
      <c r="D7" s="26" t="s">
        <v>44</v>
      </c>
      <c r="E7" s="27" t="s">
        <v>75</v>
      </c>
      <c r="F7" s="230"/>
      <c r="G7" s="241"/>
      <c r="H7" s="230"/>
      <c r="I7" s="230"/>
    </row>
    <row r="8" spans="1:9" ht="12" x14ac:dyDescent="0.2">
      <c r="A8" s="233">
        <f t="shared" ref="A8" si="0">SUM(A6,1)</f>
        <v>1</v>
      </c>
      <c r="B8" s="229" t="s">
        <v>16</v>
      </c>
      <c r="C8" s="230" t="s">
        <v>11</v>
      </c>
      <c r="D8" s="29">
        <v>2000</v>
      </c>
      <c r="E8" s="31">
        <v>4.3322000000000003</v>
      </c>
      <c r="F8" s="230" t="s">
        <v>5</v>
      </c>
      <c r="G8" s="241" t="s">
        <v>9</v>
      </c>
      <c r="H8" s="242">
        <v>40924</v>
      </c>
      <c r="I8" s="242">
        <v>40924</v>
      </c>
    </row>
    <row r="9" spans="1:9" ht="12" x14ac:dyDescent="0.2">
      <c r="A9" s="234"/>
      <c r="B9" s="229"/>
      <c r="C9" s="230"/>
      <c r="D9" s="29">
        <f>PRODUCT(D8,1/E8)</f>
        <v>461.66</v>
      </c>
      <c r="E9" s="32">
        <v>40921</v>
      </c>
      <c r="F9" s="230"/>
      <c r="G9" s="241"/>
      <c r="H9" s="242"/>
      <c r="I9" s="242"/>
    </row>
    <row r="10" spans="1:9" ht="12" x14ac:dyDescent="0.2">
      <c r="A10" s="233">
        <f t="shared" ref="A10" si="1">SUM(A8,1)</f>
        <v>2</v>
      </c>
      <c r="B10" s="229" t="s">
        <v>2</v>
      </c>
      <c r="C10" s="230" t="s">
        <v>10</v>
      </c>
      <c r="D10" s="29">
        <v>72581</v>
      </c>
      <c r="E10" s="31">
        <v>4.3322000000000003</v>
      </c>
      <c r="F10" s="230" t="s">
        <v>13</v>
      </c>
      <c r="G10" s="241" t="s">
        <v>82</v>
      </c>
      <c r="H10" s="242">
        <v>40952</v>
      </c>
      <c r="I10" s="242">
        <v>40962</v>
      </c>
    </row>
    <row r="11" spans="1:9" ht="12" x14ac:dyDescent="0.2">
      <c r="A11" s="234"/>
      <c r="B11" s="229"/>
      <c r="C11" s="230"/>
      <c r="D11" s="29">
        <f>PRODUCT(D10,1/E10)</f>
        <v>16753.84</v>
      </c>
      <c r="E11" s="32">
        <v>40921</v>
      </c>
      <c r="F11" s="230"/>
      <c r="G11" s="241"/>
      <c r="H11" s="242"/>
      <c r="I11" s="242"/>
    </row>
    <row r="12" spans="1:9" s="4" customFormat="1" ht="11.25" x14ac:dyDescent="0.2">
      <c r="A12" s="233">
        <f>SUM(A10,1)</f>
        <v>3</v>
      </c>
      <c r="B12" s="233" t="s">
        <v>74</v>
      </c>
      <c r="C12" s="235" t="s">
        <v>11</v>
      </c>
      <c r="D12" s="29">
        <v>173105</v>
      </c>
      <c r="E12" s="31">
        <v>4.3322000000000003</v>
      </c>
      <c r="F12" s="230" t="s">
        <v>13</v>
      </c>
      <c r="G12" s="237" t="s">
        <v>49</v>
      </c>
      <c r="H12" s="239">
        <v>40952</v>
      </c>
      <c r="I12" s="239">
        <v>40962</v>
      </c>
    </row>
    <row r="13" spans="1:9" s="4" customFormat="1" ht="11.25" x14ac:dyDescent="0.2">
      <c r="A13" s="234"/>
      <c r="B13" s="234"/>
      <c r="C13" s="236"/>
      <c r="D13" s="30">
        <f>PRODUCT(D12,1/E12)</f>
        <v>39957.760000000002</v>
      </c>
      <c r="E13" s="32">
        <v>40921</v>
      </c>
      <c r="F13" s="230"/>
      <c r="G13" s="238"/>
      <c r="H13" s="240"/>
      <c r="I13" s="240"/>
    </row>
    <row r="14" spans="1:9" s="4" customFormat="1" ht="11.25" x14ac:dyDescent="0.2">
      <c r="A14" s="233">
        <f t="shared" ref="A14:A32" si="2">SUM(A12,1)</f>
        <v>4</v>
      </c>
      <c r="B14" s="233" t="s">
        <v>76</v>
      </c>
      <c r="C14" s="235" t="s">
        <v>11</v>
      </c>
      <c r="D14" s="29">
        <v>102500</v>
      </c>
      <c r="E14" s="31">
        <v>4.3322000000000003</v>
      </c>
      <c r="F14" s="230" t="s">
        <v>13</v>
      </c>
      <c r="G14" s="237" t="s">
        <v>48</v>
      </c>
      <c r="H14" s="239">
        <v>40952</v>
      </c>
      <c r="I14" s="239">
        <v>40962</v>
      </c>
    </row>
    <row r="15" spans="1:9" s="4" customFormat="1" ht="11.25" x14ac:dyDescent="0.2">
      <c r="A15" s="234"/>
      <c r="B15" s="234"/>
      <c r="C15" s="236"/>
      <c r="D15" s="30">
        <f>PRODUCT(D14,1/E14)</f>
        <v>23660.03</v>
      </c>
      <c r="E15" s="32">
        <v>40921</v>
      </c>
      <c r="F15" s="230"/>
      <c r="G15" s="238"/>
      <c r="H15" s="240"/>
      <c r="I15" s="240"/>
    </row>
    <row r="16" spans="1:9" s="4" customFormat="1" ht="11.25" x14ac:dyDescent="0.2">
      <c r="A16" s="233">
        <f t="shared" si="2"/>
        <v>5</v>
      </c>
      <c r="B16" s="233" t="s">
        <v>77</v>
      </c>
      <c r="C16" s="235" t="s">
        <v>11</v>
      </c>
      <c r="D16" s="29">
        <v>186200</v>
      </c>
      <c r="E16" s="31">
        <v>4.3322000000000003</v>
      </c>
      <c r="F16" s="230" t="s">
        <v>13</v>
      </c>
      <c r="G16" s="237" t="s">
        <v>46</v>
      </c>
      <c r="H16" s="239">
        <v>40952</v>
      </c>
      <c r="I16" s="239">
        <v>40962</v>
      </c>
    </row>
    <row r="17" spans="1:9" s="4" customFormat="1" ht="11.25" x14ac:dyDescent="0.2">
      <c r="A17" s="234"/>
      <c r="B17" s="234"/>
      <c r="C17" s="236"/>
      <c r="D17" s="30">
        <f>PRODUCT(D16,1/E16)</f>
        <v>42980.47</v>
      </c>
      <c r="E17" s="32">
        <v>40921</v>
      </c>
      <c r="F17" s="230"/>
      <c r="G17" s="238"/>
      <c r="H17" s="240"/>
      <c r="I17" s="240"/>
    </row>
    <row r="18" spans="1:9" s="4" customFormat="1" ht="11.25" x14ac:dyDescent="0.2">
      <c r="A18" s="233">
        <f t="shared" si="2"/>
        <v>6</v>
      </c>
      <c r="B18" s="233" t="s">
        <v>78</v>
      </c>
      <c r="C18" s="235" t="s">
        <v>11</v>
      </c>
      <c r="D18" s="29">
        <v>174700</v>
      </c>
      <c r="E18" s="31">
        <v>4.3322000000000003</v>
      </c>
      <c r="F18" s="230" t="s">
        <v>13</v>
      </c>
      <c r="G18" s="237" t="s">
        <v>79</v>
      </c>
      <c r="H18" s="239">
        <v>40952</v>
      </c>
      <c r="I18" s="239">
        <v>40962</v>
      </c>
    </row>
    <row r="19" spans="1:9" s="4" customFormat="1" ht="11.25" x14ac:dyDescent="0.2">
      <c r="A19" s="234"/>
      <c r="B19" s="234"/>
      <c r="C19" s="236"/>
      <c r="D19" s="30">
        <f>PRODUCT(D18,1/E18)</f>
        <v>40325.93</v>
      </c>
      <c r="E19" s="32">
        <v>40921</v>
      </c>
      <c r="F19" s="230"/>
      <c r="G19" s="238"/>
      <c r="H19" s="240"/>
      <c r="I19" s="240"/>
    </row>
    <row r="20" spans="1:9" s="4" customFormat="1" ht="20.25" customHeight="1" x14ac:dyDescent="0.2">
      <c r="A20" s="233">
        <f t="shared" si="2"/>
        <v>7</v>
      </c>
      <c r="B20" s="233" t="s">
        <v>61</v>
      </c>
      <c r="C20" s="235" t="s">
        <v>11</v>
      </c>
      <c r="D20" s="29">
        <v>297895</v>
      </c>
      <c r="E20" s="31">
        <v>4.3322000000000003</v>
      </c>
      <c r="F20" s="230" t="s">
        <v>33</v>
      </c>
      <c r="G20" s="237" t="s">
        <v>83</v>
      </c>
      <c r="H20" s="239">
        <v>40959</v>
      </c>
      <c r="I20" s="239">
        <v>41018</v>
      </c>
    </row>
    <row r="21" spans="1:9" s="4" customFormat="1" ht="18.75" customHeight="1" x14ac:dyDescent="0.2">
      <c r="A21" s="234"/>
      <c r="B21" s="234"/>
      <c r="C21" s="236"/>
      <c r="D21" s="30">
        <f>PRODUCT(D20,1/E20)</f>
        <v>68762.98</v>
      </c>
      <c r="E21" s="32">
        <v>40921</v>
      </c>
      <c r="F21" s="230"/>
      <c r="G21" s="238"/>
      <c r="H21" s="240"/>
      <c r="I21" s="240"/>
    </row>
    <row r="22" spans="1:9" s="4" customFormat="1" ht="23.25" customHeight="1" x14ac:dyDescent="0.2">
      <c r="A22" s="233">
        <f t="shared" si="2"/>
        <v>8</v>
      </c>
      <c r="B22" s="233" t="s">
        <v>63</v>
      </c>
      <c r="C22" s="235" t="s">
        <v>11</v>
      </c>
      <c r="D22" s="29">
        <v>72881</v>
      </c>
      <c r="E22" s="31">
        <v>4.3322000000000003</v>
      </c>
      <c r="F22" s="230" t="s">
        <v>33</v>
      </c>
      <c r="G22" s="237" t="s">
        <v>84</v>
      </c>
      <c r="H22" s="239">
        <v>40959</v>
      </c>
      <c r="I22" s="239">
        <v>41018</v>
      </c>
    </row>
    <row r="23" spans="1:9" s="4" customFormat="1" ht="18.75" customHeight="1" x14ac:dyDescent="0.2">
      <c r="A23" s="234"/>
      <c r="B23" s="234"/>
      <c r="C23" s="236"/>
      <c r="D23" s="30">
        <f>PRODUCT(D22,1/E22)</f>
        <v>16823.09</v>
      </c>
      <c r="E23" s="32">
        <v>40921</v>
      </c>
      <c r="F23" s="230"/>
      <c r="G23" s="238"/>
      <c r="H23" s="240"/>
      <c r="I23" s="240"/>
    </row>
    <row r="24" spans="1:9" s="4" customFormat="1" ht="24.75" customHeight="1" x14ac:dyDescent="0.2">
      <c r="A24" s="233">
        <f t="shared" si="2"/>
        <v>9</v>
      </c>
      <c r="B24" s="233" t="s">
        <v>62</v>
      </c>
      <c r="C24" s="235" t="s">
        <v>11</v>
      </c>
      <c r="D24" s="29">
        <v>791390.5</v>
      </c>
      <c r="E24" s="31">
        <v>4.3322000000000003</v>
      </c>
      <c r="F24" s="230" t="s">
        <v>33</v>
      </c>
      <c r="G24" s="237" t="s">
        <v>7</v>
      </c>
      <c r="H24" s="239">
        <v>40959</v>
      </c>
      <c r="I24" s="239">
        <v>41018</v>
      </c>
    </row>
    <row r="25" spans="1:9" s="4" customFormat="1" ht="24" customHeight="1" x14ac:dyDescent="0.2">
      <c r="A25" s="234"/>
      <c r="B25" s="234"/>
      <c r="C25" s="236"/>
      <c r="D25" s="30">
        <f>PRODUCT(D24,1/E24)</f>
        <v>182676.35</v>
      </c>
      <c r="E25" s="32">
        <v>40921</v>
      </c>
      <c r="F25" s="230"/>
      <c r="G25" s="238"/>
      <c r="H25" s="240"/>
      <c r="I25" s="240"/>
    </row>
    <row r="26" spans="1:9" s="4" customFormat="1" ht="24.75" customHeight="1" x14ac:dyDescent="0.2">
      <c r="A26" s="233">
        <f t="shared" si="2"/>
        <v>10</v>
      </c>
      <c r="B26" s="233" t="s">
        <v>60</v>
      </c>
      <c r="C26" s="235" t="s">
        <v>11</v>
      </c>
      <c r="D26" s="29">
        <v>1403643.5</v>
      </c>
      <c r="E26" s="31">
        <v>4.3322000000000003</v>
      </c>
      <c r="F26" s="230" t="s">
        <v>33</v>
      </c>
      <c r="G26" s="237" t="s">
        <v>7</v>
      </c>
      <c r="H26" s="239">
        <v>40959</v>
      </c>
      <c r="I26" s="239">
        <v>41018</v>
      </c>
    </row>
    <row r="27" spans="1:9" s="4" customFormat="1" ht="24.75" customHeight="1" x14ac:dyDescent="0.2">
      <c r="A27" s="234"/>
      <c r="B27" s="234"/>
      <c r="C27" s="236"/>
      <c r="D27" s="30">
        <f>PRODUCT(D26,1/E26)</f>
        <v>324002.46999999997</v>
      </c>
      <c r="E27" s="32">
        <v>40921</v>
      </c>
      <c r="F27" s="230"/>
      <c r="G27" s="238"/>
      <c r="H27" s="240"/>
      <c r="I27" s="240"/>
    </row>
    <row r="28" spans="1:9" s="4" customFormat="1" ht="24.75" customHeight="1" x14ac:dyDescent="0.2">
      <c r="A28" s="233">
        <f t="shared" si="2"/>
        <v>11</v>
      </c>
      <c r="B28" s="233" t="s">
        <v>80</v>
      </c>
      <c r="C28" s="235" t="s">
        <v>11</v>
      </c>
      <c r="D28" s="29">
        <v>837423</v>
      </c>
      <c r="E28" s="31">
        <v>4.3322000000000003</v>
      </c>
      <c r="F28" s="230" t="s">
        <v>33</v>
      </c>
      <c r="G28" s="237" t="s">
        <v>8</v>
      </c>
      <c r="H28" s="239">
        <v>40959</v>
      </c>
      <c r="I28" s="239">
        <v>41018</v>
      </c>
    </row>
    <row r="29" spans="1:9" s="4" customFormat="1" ht="25.5" customHeight="1" x14ac:dyDescent="0.2">
      <c r="A29" s="234"/>
      <c r="B29" s="234"/>
      <c r="C29" s="236"/>
      <c r="D29" s="30">
        <f>PRODUCT(D28,1/E28)</f>
        <v>193302.02</v>
      </c>
      <c r="E29" s="32">
        <v>40921</v>
      </c>
      <c r="F29" s="230"/>
      <c r="G29" s="238"/>
      <c r="H29" s="240"/>
      <c r="I29" s="240"/>
    </row>
    <row r="30" spans="1:9" s="4" customFormat="1" ht="23.25" customHeight="1" x14ac:dyDescent="0.2">
      <c r="A30" s="233">
        <f t="shared" si="2"/>
        <v>12</v>
      </c>
      <c r="B30" s="233" t="s">
        <v>59</v>
      </c>
      <c r="C30" s="235" t="s">
        <v>11</v>
      </c>
      <c r="D30" s="29">
        <v>9361474.5</v>
      </c>
      <c r="E30" s="31">
        <v>4.3322000000000003</v>
      </c>
      <c r="F30" s="230" t="s">
        <v>33</v>
      </c>
      <c r="G30" s="237" t="s">
        <v>7</v>
      </c>
      <c r="H30" s="239">
        <v>40959</v>
      </c>
      <c r="I30" s="239">
        <v>41018</v>
      </c>
    </row>
    <row r="31" spans="1:9" s="4" customFormat="1" ht="23.25" customHeight="1" x14ac:dyDescent="0.2">
      <c r="A31" s="234"/>
      <c r="B31" s="234"/>
      <c r="C31" s="236"/>
      <c r="D31" s="30">
        <f>PRODUCT(D30,1/E30)</f>
        <v>2160905.4300000002</v>
      </c>
      <c r="E31" s="32">
        <v>40921</v>
      </c>
      <c r="F31" s="230"/>
      <c r="G31" s="238"/>
      <c r="H31" s="240"/>
      <c r="I31" s="240"/>
    </row>
    <row r="32" spans="1:9" s="3" customFormat="1" ht="12" x14ac:dyDescent="0.2">
      <c r="A32" s="233">
        <f t="shared" si="2"/>
        <v>13</v>
      </c>
      <c r="B32" s="229" t="s">
        <v>26</v>
      </c>
      <c r="C32" s="230" t="s">
        <v>11</v>
      </c>
      <c r="D32" s="29" t="s">
        <v>29</v>
      </c>
      <c r="E32" s="31">
        <v>4.3322000000000003</v>
      </c>
      <c r="F32" s="230" t="s">
        <v>13</v>
      </c>
      <c r="G32" s="241" t="s">
        <v>6</v>
      </c>
      <c r="H32" s="242">
        <v>41165</v>
      </c>
      <c r="I32" s="239">
        <v>41208</v>
      </c>
    </row>
    <row r="33" spans="1:9" s="3" customFormat="1" ht="12" x14ac:dyDescent="0.2">
      <c r="A33" s="234"/>
      <c r="B33" s="229"/>
      <c r="C33" s="230"/>
      <c r="D33" s="29" t="s">
        <v>30</v>
      </c>
      <c r="E33" s="32">
        <v>40921</v>
      </c>
      <c r="F33" s="230"/>
      <c r="G33" s="241"/>
      <c r="H33" s="242"/>
      <c r="I33" s="240"/>
    </row>
    <row r="34" spans="1:9" s="2" customFormat="1" ht="11.25" x14ac:dyDescent="0.2">
      <c r="A34" s="20"/>
      <c r="B34" s="21" t="s">
        <v>22</v>
      </c>
      <c r="C34" s="22"/>
      <c r="D34" s="37"/>
      <c r="E34" s="38"/>
      <c r="F34" s="21"/>
      <c r="G34" s="22" t="s">
        <v>27</v>
      </c>
      <c r="H34" s="22"/>
      <c r="I34" s="22"/>
    </row>
    <row r="35" spans="1:9" ht="12" x14ac:dyDescent="0.2">
      <c r="B35" s="21" t="s">
        <v>23</v>
      </c>
      <c r="G35" s="22" t="s">
        <v>28</v>
      </c>
    </row>
  </sheetData>
  <mergeCells count="101">
    <mergeCell ref="A10:A11"/>
    <mergeCell ref="B10:B11"/>
    <mergeCell ref="C10:C11"/>
    <mergeCell ref="F10:F11"/>
    <mergeCell ref="G10:G11"/>
    <mergeCell ref="H10:H11"/>
    <mergeCell ref="I10:I11"/>
    <mergeCell ref="I32:I33"/>
    <mergeCell ref="A32:A33"/>
    <mergeCell ref="A30:A31"/>
    <mergeCell ref="B30:B31"/>
    <mergeCell ref="C30:C31"/>
    <mergeCell ref="F30:F31"/>
    <mergeCell ref="G30:G31"/>
    <mergeCell ref="H30:H31"/>
    <mergeCell ref="I30:I31"/>
    <mergeCell ref="B32:B33"/>
    <mergeCell ref="C32:C33"/>
    <mergeCell ref="F32:F33"/>
    <mergeCell ref="G32:G33"/>
    <mergeCell ref="H32:H33"/>
    <mergeCell ref="A26:A27"/>
    <mergeCell ref="B26:B27"/>
    <mergeCell ref="C26:C27"/>
    <mergeCell ref="F26:F27"/>
    <mergeCell ref="G26:G27"/>
    <mergeCell ref="H26:H27"/>
    <mergeCell ref="I26:I27"/>
    <mergeCell ref="A28:A29"/>
    <mergeCell ref="B28:B29"/>
    <mergeCell ref="C28:C29"/>
    <mergeCell ref="F28:F29"/>
    <mergeCell ref="G28:G29"/>
    <mergeCell ref="H28:H29"/>
    <mergeCell ref="I28:I29"/>
    <mergeCell ref="A22:A23"/>
    <mergeCell ref="B22:B23"/>
    <mergeCell ref="C22:C23"/>
    <mergeCell ref="F22:F23"/>
    <mergeCell ref="G22:G23"/>
    <mergeCell ref="H22:H23"/>
    <mergeCell ref="I22:I23"/>
    <mergeCell ref="A24:A25"/>
    <mergeCell ref="B24:B25"/>
    <mergeCell ref="C24:C25"/>
    <mergeCell ref="F24:F25"/>
    <mergeCell ref="G24:G25"/>
    <mergeCell ref="H24:H25"/>
    <mergeCell ref="I24:I25"/>
    <mergeCell ref="A18:A19"/>
    <mergeCell ref="B18:B19"/>
    <mergeCell ref="C18:C19"/>
    <mergeCell ref="F18:F19"/>
    <mergeCell ref="G18:G19"/>
    <mergeCell ref="I18:I19"/>
    <mergeCell ref="A20:A21"/>
    <mergeCell ref="B20:B21"/>
    <mergeCell ref="C20:C21"/>
    <mergeCell ref="F20:F21"/>
    <mergeCell ref="G20:G21"/>
    <mergeCell ref="H20:H21"/>
    <mergeCell ref="I20:I21"/>
    <mergeCell ref="H18:H19"/>
    <mergeCell ref="C14:C15"/>
    <mergeCell ref="F14:F15"/>
    <mergeCell ref="G14:G15"/>
    <mergeCell ref="H14:H15"/>
    <mergeCell ref="I14:I15"/>
    <mergeCell ref="A16:A17"/>
    <mergeCell ref="B16:B17"/>
    <mergeCell ref="C16:C17"/>
    <mergeCell ref="F16:F17"/>
    <mergeCell ref="G16:G17"/>
    <mergeCell ref="H16:H17"/>
    <mergeCell ref="I16:I17"/>
    <mergeCell ref="A14:A15"/>
    <mergeCell ref="B14:B15"/>
    <mergeCell ref="A4:I4"/>
    <mergeCell ref="A5:I5"/>
    <mergeCell ref="A6:A7"/>
    <mergeCell ref="B6:B7"/>
    <mergeCell ref="C6:C7"/>
    <mergeCell ref="D6:E6"/>
    <mergeCell ref="A12:A13"/>
    <mergeCell ref="B12:B13"/>
    <mergeCell ref="C12:C13"/>
    <mergeCell ref="F12:F13"/>
    <mergeCell ref="G12:G13"/>
    <mergeCell ref="H12:H13"/>
    <mergeCell ref="I12:I13"/>
    <mergeCell ref="F6:F7"/>
    <mergeCell ref="G6:G7"/>
    <mergeCell ref="H6:H7"/>
    <mergeCell ref="I6:I7"/>
    <mergeCell ref="A8:A9"/>
    <mergeCell ref="B8:B9"/>
    <mergeCell ref="C8:C9"/>
    <mergeCell ref="F8:F9"/>
    <mergeCell ref="G8:G9"/>
    <mergeCell ref="H8:H9"/>
    <mergeCell ref="I8:I9"/>
  </mergeCells>
  <pageMargins left="0" right="0" top="0.59055118110236227" bottom="0.51181102362204722" header="0.31496062992125984" footer="0"/>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8"/>
  <sheetViews>
    <sheetView workbookViewId="0">
      <selection activeCell="B1" sqref="B1:B3"/>
    </sheetView>
  </sheetViews>
  <sheetFormatPr defaultRowHeight="5.65" customHeight="1" x14ac:dyDescent="0.2"/>
  <cols>
    <col min="1" max="1" width="4.88671875" style="22" customWidth="1"/>
    <col min="2" max="2" width="30.88671875" style="20" customWidth="1"/>
    <col min="3" max="3" width="7" style="22" customWidth="1"/>
    <col min="4" max="4" width="9.88671875" style="78" customWidth="1"/>
    <col min="5" max="5" width="8.88671875" style="93"/>
    <col min="6" max="16384" width="8.88671875" style="1"/>
  </cols>
  <sheetData>
    <row r="1" spans="1:6" s="5" customFormat="1" ht="45" x14ac:dyDescent="0.2">
      <c r="A1" s="80">
        <v>2</v>
      </c>
      <c r="B1" s="70" t="s">
        <v>68</v>
      </c>
      <c r="C1" s="53" t="s">
        <v>11</v>
      </c>
      <c r="D1" s="75">
        <v>22171</v>
      </c>
      <c r="E1" s="92">
        <f>PRODUCT(D1,1/4.3433)</f>
        <v>5104.6400000000003</v>
      </c>
      <c r="F1" s="5" t="str">
        <f>IF(E1&lt;15000,"direct")</f>
        <v>direct</v>
      </c>
    </row>
    <row r="2" spans="1:6" s="5" customFormat="1" ht="33.75" x14ac:dyDescent="0.2">
      <c r="A2" s="80">
        <v>1</v>
      </c>
      <c r="B2" s="70" t="s">
        <v>66</v>
      </c>
      <c r="C2" s="53" t="s">
        <v>11</v>
      </c>
      <c r="D2" s="73">
        <v>118957</v>
      </c>
      <c r="E2" s="92">
        <f t="shared" ref="E2:E29" si="0">PRODUCT(D2,1/4.3433)</f>
        <v>27388.62</v>
      </c>
      <c r="F2" s="5" t="b">
        <f t="shared" ref="F2:F29" si="1">IF(E2&lt;15000,"direct")</f>
        <v>0</v>
      </c>
    </row>
    <row r="3" spans="1:6" s="5" customFormat="1" ht="45" x14ac:dyDescent="0.2">
      <c r="A3" s="80">
        <v>3</v>
      </c>
      <c r="B3" s="70" t="s">
        <v>70</v>
      </c>
      <c r="C3" s="53" t="s">
        <v>11</v>
      </c>
      <c r="D3" s="75">
        <v>15349</v>
      </c>
      <c r="E3" s="92">
        <f t="shared" si="0"/>
        <v>3533.95</v>
      </c>
      <c r="F3" s="5" t="str">
        <f t="shared" si="1"/>
        <v>direct</v>
      </c>
    </row>
    <row r="4" spans="1:6" s="5" customFormat="1" ht="45" x14ac:dyDescent="0.2">
      <c r="A4" s="80">
        <v>4</v>
      </c>
      <c r="B4" s="70" t="s">
        <v>72</v>
      </c>
      <c r="C4" s="53" t="s">
        <v>11</v>
      </c>
      <c r="D4" s="75">
        <v>16628</v>
      </c>
      <c r="E4" s="92">
        <f t="shared" si="0"/>
        <v>3828.43</v>
      </c>
      <c r="F4" s="5" t="str">
        <f t="shared" si="1"/>
        <v>direct</v>
      </c>
    </row>
    <row r="5" spans="1:6" s="5" customFormat="1" ht="12" x14ac:dyDescent="0.2">
      <c r="A5" s="80"/>
      <c r="B5" s="68"/>
      <c r="C5" s="53"/>
      <c r="D5" s="75">
        <f>SUM(D1:D4)</f>
        <v>173105</v>
      </c>
      <c r="E5" s="92">
        <f t="shared" si="0"/>
        <v>39855.64</v>
      </c>
      <c r="F5" s="5" t="b">
        <f t="shared" si="1"/>
        <v>0</v>
      </c>
    </row>
    <row r="6" spans="1:6" s="5" customFormat="1" ht="45" x14ac:dyDescent="0.2">
      <c r="A6" s="80">
        <v>2</v>
      </c>
      <c r="B6" s="68" t="s">
        <v>67</v>
      </c>
      <c r="C6" s="53" t="s">
        <v>11</v>
      </c>
      <c r="D6" s="75">
        <v>17055</v>
      </c>
      <c r="E6" s="92">
        <f t="shared" si="0"/>
        <v>3926.74</v>
      </c>
      <c r="F6" s="5" t="str">
        <f t="shared" si="1"/>
        <v>direct</v>
      </c>
    </row>
    <row r="7" spans="1:6" s="5" customFormat="1" ht="45" x14ac:dyDescent="0.2">
      <c r="A7" s="81">
        <v>4</v>
      </c>
      <c r="B7" s="68" t="s">
        <v>71</v>
      </c>
      <c r="C7" s="53" t="s">
        <v>11</v>
      </c>
      <c r="D7" s="76">
        <v>11512</v>
      </c>
      <c r="E7" s="92">
        <f t="shared" si="0"/>
        <v>2650.52</v>
      </c>
      <c r="F7" s="5" t="str">
        <f t="shared" si="1"/>
        <v>direct</v>
      </c>
    </row>
    <row r="8" spans="1:6" s="5" customFormat="1" ht="33.75" x14ac:dyDescent="0.2">
      <c r="A8" s="80">
        <v>1</v>
      </c>
      <c r="B8" s="70" t="s">
        <v>65</v>
      </c>
      <c r="C8" s="53" t="s">
        <v>11</v>
      </c>
      <c r="D8" s="73">
        <v>63700</v>
      </c>
      <c r="E8" s="92">
        <f t="shared" si="0"/>
        <v>14666.27</v>
      </c>
      <c r="F8" s="5" t="str">
        <f t="shared" si="1"/>
        <v>direct</v>
      </c>
    </row>
    <row r="9" spans="1:6" s="5" customFormat="1" ht="45" x14ac:dyDescent="0.2">
      <c r="A9" s="80">
        <v>3</v>
      </c>
      <c r="B9" s="70" t="s">
        <v>69</v>
      </c>
      <c r="C9" s="53" t="s">
        <v>11</v>
      </c>
      <c r="D9" s="75">
        <v>10233</v>
      </c>
      <c r="E9" s="92">
        <f t="shared" si="0"/>
        <v>2356.04</v>
      </c>
      <c r="F9" s="5" t="str">
        <f t="shared" si="1"/>
        <v>direct</v>
      </c>
    </row>
    <row r="10" spans="1:6" s="5" customFormat="1" ht="12" x14ac:dyDescent="0.2">
      <c r="A10" s="80"/>
      <c r="B10" s="70"/>
      <c r="C10" s="53"/>
      <c r="D10" s="75">
        <f>SUM(D6:D9)</f>
        <v>102500</v>
      </c>
      <c r="E10" s="92">
        <f t="shared" si="0"/>
        <v>23599.57</v>
      </c>
      <c r="F10" s="5" t="b">
        <f t="shared" si="1"/>
        <v>0</v>
      </c>
    </row>
    <row r="11" spans="1:6" s="5" customFormat="1" ht="45" x14ac:dyDescent="0.2">
      <c r="A11" s="41">
        <v>2</v>
      </c>
      <c r="B11" s="56" t="s">
        <v>53</v>
      </c>
      <c r="C11" s="57" t="s">
        <v>11</v>
      </c>
      <c r="D11" s="73">
        <v>40000</v>
      </c>
      <c r="E11" s="92">
        <f t="shared" si="0"/>
        <v>9209.59</v>
      </c>
      <c r="F11" s="5" t="str">
        <f t="shared" si="1"/>
        <v>direct</v>
      </c>
    </row>
    <row r="12" spans="1:6" s="5" customFormat="1" ht="45" x14ac:dyDescent="0.2">
      <c r="A12" s="41">
        <v>4</v>
      </c>
      <c r="B12" s="56" t="s">
        <v>57</v>
      </c>
      <c r="C12" s="57" t="s">
        <v>11</v>
      </c>
      <c r="D12" s="73">
        <v>30000</v>
      </c>
      <c r="E12" s="92">
        <f t="shared" si="0"/>
        <v>6907.19</v>
      </c>
      <c r="F12" s="5" t="str">
        <f t="shared" si="1"/>
        <v>direct</v>
      </c>
    </row>
    <row r="13" spans="1:6" s="5" customFormat="1" ht="33.75" x14ac:dyDescent="0.2">
      <c r="A13" s="42">
        <v>1</v>
      </c>
      <c r="B13" s="84" t="s">
        <v>50</v>
      </c>
      <c r="C13" s="45" t="s">
        <v>11</v>
      </c>
      <c r="D13" s="71">
        <v>86200</v>
      </c>
      <c r="E13" s="92">
        <f t="shared" si="0"/>
        <v>19846.66</v>
      </c>
      <c r="F13" s="5" t="b">
        <f t="shared" si="1"/>
        <v>0</v>
      </c>
    </row>
    <row r="14" spans="1:6" s="5" customFormat="1" ht="33.75" x14ac:dyDescent="0.2">
      <c r="A14" s="41">
        <v>3</v>
      </c>
      <c r="B14" s="86" t="s">
        <v>55</v>
      </c>
      <c r="C14" s="57" t="s">
        <v>11</v>
      </c>
      <c r="D14" s="74">
        <v>30000</v>
      </c>
      <c r="E14" s="92">
        <f t="shared" si="0"/>
        <v>6907.19</v>
      </c>
      <c r="F14" s="5" t="str">
        <f t="shared" si="1"/>
        <v>direct</v>
      </c>
    </row>
    <row r="15" spans="1:6" s="5" customFormat="1" ht="12" x14ac:dyDescent="0.2">
      <c r="A15" s="41"/>
      <c r="B15" s="86"/>
      <c r="C15" s="57"/>
      <c r="D15" s="74">
        <f>SUM(D11:D14)</f>
        <v>186200</v>
      </c>
      <c r="E15" s="92">
        <f t="shared" si="0"/>
        <v>42870.63</v>
      </c>
      <c r="F15" s="5" t="b">
        <f t="shared" si="1"/>
        <v>0</v>
      </c>
    </row>
    <row r="16" spans="1:6" s="5" customFormat="1" ht="45" x14ac:dyDescent="0.2">
      <c r="A16" s="41">
        <v>4</v>
      </c>
      <c r="B16" s="56" t="s">
        <v>73</v>
      </c>
      <c r="C16" s="57" t="s">
        <v>11</v>
      </c>
      <c r="D16" s="73">
        <v>13070</v>
      </c>
      <c r="E16" s="92">
        <f t="shared" si="0"/>
        <v>3009.23</v>
      </c>
      <c r="F16" s="5" t="str">
        <f t="shared" si="1"/>
        <v>direct</v>
      </c>
    </row>
    <row r="17" spans="1:6" s="5" customFormat="1" ht="33.75" x14ac:dyDescent="0.2">
      <c r="A17" s="83">
        <v>1</v>
      </c>
      <c r="B17" s="44" t="s">
        <v>52</v>
      </c>
      <c r="C17" s="45" t="s">
        <v>11</v>
      </c>
      <c r="D17" s="71">
        <v>161630</v>
      </c>
      <c r="E17" s="92">
        <f t="shared" si="0"/>
        <v>37213.64</v>
      </c>
      <c r="F17" s="5" t="b">
        <f t="shared" si="1"/>
        <v>0</v>
      </c>
    </row>
    <row r="18" spans="1:6" s="5" customFormat="1" ht="12" x14ac:dyDescent="0.2">
      <c r="A18" s="83"/>
      <c r="B18" s="44"/>
      <c r="C18" s="45"/>
      <c r="D18" s="71">
        <f>SUM(D16:D17)</f>
        <v>174700</v>
      </c>
      <c r="E18" s="92">
        <f t="shared" si="0"/>
        <v>40222.870000000003</v>
      </c>
      <c r="F18" s="5" t="b">
        <f t="shared" si="1"/>
        <v>0</v>
      </c>
    </row>
    <row r="19" spans="1:6" s="5" customFormat="1" ht="33.75" x14ac:dyDescent="0.2">
      <c r="A19" s="81">
        <v>2</v>
      </c>
      <c r="B19" s="52" t="s">
        <v>61</v>
      </c>
      <c r="C19" s="53" t="s">
        <v>10</v>
      </c>
      <c r="D19" s="75">
        <v>297895</v>
      </c>
      <c r="E19" s="92">
        <f t="shared" si="0"/>
        <v>68587.25</v>
      </c>
      <c r="F19" s="5" t="b">
        <f t="shared" si="1"/>
        <v>0</v>
      </c>
    </row>
    <row r="20" spans="1:6" s="5" customFormat="1" ht="33.75" x14ac:dyDescent="0.2">
      <c r="A20" s="81">
        <v>3</v>
      </c>
      <c r="B20" s="52" t="s">
        <v>63</v>
      </c>
      <c r="C20" s="53" t="s">
        <v>10</v>
      </c>
      <c r="D20" s="75">
        <v>72881</v>
      </c>
      <c r="E20" s="92">
        <f t="shared" si="0"/>
        <v>16780.099999999999</v>
      </c>
      <c r="F20" s="5" t="b">
        <f t="shared" si="1"/>
        <v>0</v>
      </c>
    </row>
    <row r="21" spans="1:6" s="5" customFormat="1" ht="33.75" x14ac:dyDescent="0.2">
      <c r="A21" s="80">
        <v>3</v>
      </c>
      <c r="B21" s="85" t="s">
        <v>62</v>
      </c>
      <c r="C21" s="53" t="s">
        <v>12</v>
      </c>
      <c r="D21" s="75">
        <v>791390.5</v>
      </c>
      <c r="E21" s="92">
        <f t="shared" si="0"/>
        <v>182209.5</v>
      </c>
      <c r="F21" s="5" t="b">
        <f t="shared" si="1"/>
        <v>0</v>
      </c>
    </row>
    <row r="22" spans="1:6" s="5" customFormat="1" ht="45" x14ac:dyDescent="0.2">
      <c r="A22" s="80">
        <v>2</v>
      </c>
      <c r="B22" s="85" t="s">
        <v>60</v>
      </c>
      <c r="C22" s="53" t="s">
        <v>12</v>
      </c>
      <c r="D22" s="75">
        <v>1403643.5</v>
      </c>
      <c r="E22" s="92">
        <f t="shared" si="0"/>
        <v>323174.43</v>
      </c>
      <c r="F22" s="5" t="b">
        <f t="shared" si="1"/>
        <v>0</v>
      </c>
    </row>
    <row r="23" spans="1:6" s="5" customFormat="1" ht="45" x14ac:dyDescent="0.2">
      <c r="A23" s="80">
        <v>4</v>
      </c>
      <c r="B23" s="52" t="s">
        <v>64</v>
      </c>
      <c r="C23" s="53" t="s">
        <v>12</v>
      </c>
      <c r="D23" s="75">
        <v>837423</v>
      </c>
      <c r="E23" s="92">
        <f t="shared" si="0"/>
        <v>192808</v>
      </c>
      <c r="F23" s="5" t="b">
        <f t="shared" si="1"/>
        <v>0</v>
      </c>
    </row>
    <row r="24" spans="1:6" ht="33.75" x14ac:dyDescent="0.2">
      <c r="A24" s="69">
        <v>1</v>
      </c>
      <c r="B24" s="49" t="s">
        <v>59</v>
      </c>
      <c r="C24" s="50" t="s">
        <v>12</v>
      </c>
      <c r="D24" s="72">
        <v>9361474.5</v>
      </c>
      <c r="E24" s="92">
        <f t="shared" si="0"/>
        <v>2155382.89</v>
      </c>
      <c r="F24" s="5" t="b">
        <f t="shared" si="1"/>
        <v>0</v>
      </c>
    </row>
    <row r="25" spans="1:6" ht="45" x14ac:dyDescent="0.2">
      <c r="A25" s="41">
        <v>4</v>
      </c>
      <c r="B25" s="56" t="s">
        <v>58</v>
      </c>
      <c r="C25" s="57" t="s">
        <v>11</v>
      </c>
      <c r="D25" s="73">
        <v>77400</v>
      </c>
      <c r="E25" s="92">
        <f t="shared" si="0"/>
        <v>17820.55</v>
      </c>
      <c r="F25" s="5" t="b">
        <f t="shared" si="1"/>
        <v>0</v>
      </c>
    </row>
    <row r="26" spans="1:6" ht="33.75" x14ac:dyDescent="0.2">
      <c r="A26" s="41">
        <v>3</v>
      </c>
      <c r="B26" s="56" t="s">
        <v>56</v>
      </c>
      <c r="C26" s="57" t="s">
        <v>11</v>
      </c>
      <c r="D26" s="73">
        <v>77400</v>
      </c>
      <c r="E26" s="92">
        <f t="shared" si="0"/>
        <v>17820.55</v>
      </c>
      <c r="F26" s="5" t="b">
        <f t="shared" si="1"/>
        <v>0</v>
      </c>
    </row>
    <row r="27" spans="1:6" ht="33.75" x14ac:dyDescent="0.2">
      <c r="A27" s="42">
        <v>1</v>
      </c>
      <c r="B27" s="84" t="s">
        <v>51</v>
      </c>
      <c r="C27" s="45" t="s">
        <v>11</v>
      </c>
      <c r="D27" s="71">
        <v>49240</v>
      </c>
      <c r="E27" s="92">
        <f t="shared" si="0"/>
        <v>11337</v>
      </c>
      <c r="F27" s="5" t="str">
        <f t="shared" si="1"/>
        <v>direct</v>
      </c>
    </row>
    <row r="28" spans="1:6" ht="45" x14ac:dyDescent="0.2">
      <c r="A28" s="41">
        <v>2</v>
      </c>
      <c r="B28" s="56" t="s">
        <v>54</v>
      </c>
      <c r="C28" s="57" t="s">
        <v>11</v>
      </c>
      <c r="D28" s="73">
        <v>77400</v>
      </c>
      <c r="E28" s="92">
        <f t="shared" si="0"/>
        <v>17820.55</v>
      </c>
      <c r="F28" s="5" t="b">
        <f t="shared" si="1"/>
        <v>0</v>
      </c>
    </row>
    <row r="29" spans="1:6" ht="12" x14ac:dyDescent="0.2">
      <c r="A29" s="34"/>
      <c r="B29" s="33"/>
      <c r="C29" s="34"/>
      <c r="D29" s="77">
        <f>SUM(D25:D28)</f>
        <v>281440</v>
      </c>
      <c r="E29" s="92">
        <f t="shared" si="0"/>
        <v>64798.66</v>
      </c>
      <c r="F29" s="5" t="b">
        <f t="shared" si="1"/>
        <v>0</v>
      </c>
    </row>
    <row r="30" spans="1:6" ht="12" x14ac:dyDescent="0.2">
      <c r="B30" s="82"/>
    </row>
    <row r="31" spans="1:6" ht="12" x14ac:dyDescent="0.2">
      <c r="B31" s="82"/>
    </row>
    <row r="32" spans="1:6" ht="12" x14ac:dyDescent="0.2"/>
    <row r="33" ht="12" x14ac:dyDescent="0.2"/>
    <row r="34" ht="12" x14ac:dyDescent="0.2"/>
    <row r="35" ht="12" x14ac:dyDescent="0.2"/>
    <row r="36" ht="12" x14ac:dyDescent="0.2"/>
    <row r="37" ht="12" x14ac:dyDescent="0.2"/>
    <row r="38" ht="12" x14ac:dyDescent="0.2"/>
  </sheetData>
  <sortState ref="B1:D39">
    <sortCondition ref="B1:B39"/>
  </sortState>
  <pageMargins left="0" right="0" top="0.59055118110236227" bottom="0.51181102362204722" header="0.31496062992125984" footer="0"/>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topLeftCell="A9" workbookViewId="0">
      <selection activeCell="C17" sqref="C17"/>
    </sheetView>
  </sheetViews>
  <sheetFormatPr defaultRowHeight="5.65" customHeight="1" x14ac:dyDescent="0.2"/>
  <cols>
    <col min="1" max="1" width="8.88671875" style="1"/>
    <col min="2" max="2" width="4.88671875" style="22" customWidth="1"/>
    <col min="3" max="3" width="30.88671875" style="20" customWidth="1"/>
    <col min="4" max="4" width="7" style="22" customWidth="1"/>
    <col min="5" max="5" width="21.44140625" style="151" customWidth="1"/>
    <col min="6" max="6" width="9.88671875" style="78" customWidth="1"/>
    <col min="7" max="7" width="8.88671875" style="94"/>
    <col min="8" max="8" width="8.88671875" style="96"/>
    <col min="9" max="11" width="8.88671875" style="94"/>
    <col min="12" max="12" width="8.88671875" style="99"/>
    <col min="13" max="13" width="8.88671875" style="120"/>
    <col min="14" max="16384" width="8.88671875" style="1"/>
  </cols>
  <sheetData>
    <row r="1" spans="1:13" ht="18.75" customHeight="1" x14ac:dyDescent="0.2">
      <c r="E1" s="151" t="s">
        <v>103</v>
      </c>
      <c r="F1" s="78" t="s">
        <v>87</v>
      </c>
      <c r="G1" s="94" t="s">
        <v>86</v>
      </c>
      <c r="I1" s="94" t="s">
        <v>10</v>
      </c>
      <c r="J1" s="94" t="s">
        <v>11</v>
      </c>
      <c r="K1" s="94" t="s">
        <v>12</v>
      </c>
    </row>
    <row r="2" spans="1:13" s="5" customFormat="1" ht="45" x14ac:dyDescent="0.2">
      <c r="A2" s="5">
        <v>1</v>
      </c>
      <c r="B2" s="148">
        <v>2</v>
      </c>
      <c r="C2" s="154" t="s">
        <v>104</v>
      </c>
      <c r="D2" s="53" t="str">
        <f t="shared" ref="D2:D21" si="0">IF(AND(I2&gt;J2,I2&gt;K2),"Produse",IF(AND(J2&gt;I2,J2&gt;K2),"Servicii",IF(AND(K2&gt;I2,K2&gt;J2),"Lucrări")))</f>
        <v>Servicii</v>
      </c>
      <c r="E2" s="152" t="s">
        <v>48</v>
      </c>
      <c r="F2" s="75">
        <v>39226</v>
      </c>
      <c r="G2" s="95">
        <f t="shared" ref="G2:G21" si="1">PRODUCT(F2,1/4.3433)</f>
        <v>9031.3799999999992</v>
      </c>
      <c r="H2" s="97" t="str">
        <f t="shared" ref="H2:H21" si="2">IF(OR(D2="Servicii",D2="Produse"),IF(G2&lt;15000,"Achiziţie Directă",IF(AND(G2&gt;15000,G2&lt;125000),"Cerere de Oferte")),IF(AND(G2&gt;15000,G2&lt;4845000),"Cerere de Oferte","Licitaţie Deschisă"))</f>
        <v>Achiziţie Directă</v>
      </c>
      <c r="I2" s="95">
        <v>0</v>
      </c>
      <c r="J2" s="95">
        <f t="shared" ref="J2:J8" si="3">SUM(G2)</f>
        <v>9031.3799999999992</v>
      </c>
      <c r="K2" s="95">
        <v>0</v>
      </c>
      <c r="L2" s="100" t="s">
        <v>13</v>
      </c>
      <c r="M2" s="121"/>
    </row>
    <row r="3" spans="1:13" s="5" customFormat="1" ht="45" x14ac:dyDescent="0.2">
      <c r="A3" s="5">
        <f t="shared" ref="A3:A21" si="4">SUM(A2,1)</f>
        <v>2</v>
      </c>
      <c r="B3" s="148">
        <v>4</v>
      </c>
      <c r="C3" s="155" t="s">
        <v>105</v>
      </c>
      <c r="D3" s="53" t="str">
        <f t="shared" si="0"/>
        <v>Servicii</v>
      </c>
      <c r="E3" s="152" t="s">
        <v>48</v>
      </c>
      <c r="F3" s="75">
        <v>17310</v>
      </c>
      <c r="G3" s="95">
        <f t="shared" si="1"/>
        <v>3985.45</v>
      </c>
      <c r="H3" s="97" t="str">
        <f t="shared" si="2"/>
        <v>Achiziţie Directă</v>
      </c>
      <c r="I3" s="95">
        <v>0</v>
      </c>
      <c r="J3" s="95">
        <f t="shared" si="3"/>
        <v>3985.45</v>
      </c>
      <c r="K3" s="95">
        <v>0</v>
      </c>
      <c r="L3" s="100" t="s">
        <v>13</v>
      </c>
      <c r="M3" s="121"/>
    </row>
    <row r="4" spans="1:13" s="5" customFormat="1" ht="33.75" x14ac:dyDescent="0.2">
      <c r="A4" s="5">
        <f t="shared" si="4"/>
        <v>3</v>
      </c>
      <c r="B4" s="147">
        <v>3</v>
      </c>
      <c r="C4" s="155" t="s">
        <v>107</v>
      </c>
      <c r="D4" s="53" t="str">
        <f t="shared" si="0"/>
        <v>Servicii</v>
      </c>
      <c r="E4" s="152" t="s">
        <v>48</v>
      </c>
      <c r="F4" s="76">
        <v>25582</v>
      </c>
      <c r="G4" s="95">
        <f t="shared" si="1"/>
        <v>5889.99</v>
      </c>
      <c r="H4" s="97" t="str">
        <f t="shared" si="2"/>
        <v>Achiziţie Directă</v>
      </c>
      <c r="I4" s="95">
        <v>0</v>
      </c>
      <c r="J4" s="95">
        <f t="shared" si="3"/>
        <v>5889.99</v>
      </c>
      <c r="K4" s="95">
        <v>0</v>
      </c>
      <c r="L4" s="100" t="s">
        <v>13</v>
      </c>
      <c r="M4" s="121"/>
    </row>
    <row r="5" spans="1:13" s="5" customFormat="1" ht="45" x14ac:dyDescent="0.2">
      <c r="A5" s="5">
        <f t="shared" si="4"/>
        <v>4</v>
      </c>
      <c r="B5" s="41">
        <v>2</v>
      </c>
      <c r="C5" s="156" t="s">
        <v>53</v>
      </c>
      <c r="D5" s="53" t="str">
        <f t="shared" si="0"/>
        <v>Servicii</v>
      </c>
      <c r="E5" s="152" t="s">
        <v>46</v>
      </c>
      <c r="F5" s="73">
        <v>40000</v>
      </c>
      <c r="G5" s="95">
        <f t="shared" si="1"/>
        <v>9209.59</v>
      </c>
      <c r="H5" s="97" t="str">
        <f t="shared" si="2"/>
        <v>Achiziţie Directă</v>
      </c>
      <c r="I5" s="95">
        <v>0</v>
      </c>
      <c r="J5" s="95">
        <f t="shared" si="3"/>
        <v>9209.59</v>
      </c>
      <c r="K5" s="95">
        <v>0</v>
      </c>
      <c r="L5" s="100" t="s">
        <v>13</v>
      </c>
      <c r="M5" s="121"/>
    </row>
    <row r="6" spans="1:13" s="5" customFormat="1" ht="45" x14ac:dyDescent="0.2">
      <c r="A6" s="5">
        <f t="shared" si="4"/>
        <v>5</v>
      </c>
      <c r="B6" s="41">
        <v>4</v>
      </c>
      <c r="C6" s="156" t="s">
        <v>57</v>
      </c>
      <c r="D6" s="53" t="str">
        <f t="shared" si="0"/>
        <v>Servicii</v>
      </c>
      <c r="E6" s="152" t="s">
        <v>46</v>
      </c>
      <c r="F6" s="73">
        <v>30000</v>
      </c>
      <c r="G6" s="95">
        <f t="shared" si="1"/>
        <v>6907.19</v>
      </c>
      <c r="H6" s="97" t="str">
        <f t="shared" si="2"/>
        <v>Achiziţie Directă</v>
      </c>
      <c r="I6" s="95">
        <v>0</v>
      </c>
      <c r="J6" s="95">
        <f t="shared" si="3"/>
        <v>6907.19</v>
      </c>
      <c r="K6" s="95">
        <v>0</v>
      </c>
      <c r="L6" s="100" t="s">
        <v>13</v>
      </c>
      <c r="M6" s="121"/>
    </row>
    <row r="7" spans="1:13" s="5" customFormat="1" ht="33.75" x14ac:dyDescent="0.2">
      <c r="A7" s="5">
        <f t="shared" si="4"/>
        <v>6</v>
      </c>
      <c r="B7" s="41">
        <v>3</v>
      </c>
      <c r="C7" s="156" t="s">
        <v>55</v>
      </c>
      <c r="D7" s="53" t="str">
        <f t="shared" si="0"/>
        <v>Servicii</v>
      </c>
      <c r="E7" s="152" t="s">
        <v>46</v>
      </c>
      <c r="F7" s="73">
        <v>30000</v>
      </c>
      <c r="G7" s="95">
        <f t="shared" si="1"/>
        <v>6907.19</v>
      </c>
      <c r="H7" s="97" t="str">
        <f t="shared" si="2"/>
        <v>Achiziţie Directă</v>
      </c>
      <c r="I7" s="95">
        <v>0</v>
      </c>
      <c r="J7" s="95">
        <f t="shared" si="3"/>
        <v>6907.19</v>
      </c>
      <c r="K7" s="95">
        <v>0</v>
      </c>
      <c r="L7" s="100" t="s">
        <v>13</v>
      </c>
      <c r="M7" s="121"/>
    </row>
    <row r="8" spans="1:13" s="5" customFormat="1" ht="56.25" x14ac:dyDescent="0.2">
      <c r="A8" s="5">
        <f t="shared" si="4"/>
        <v>7</v>
      </c>
      <c r="B8" s="41">
        <v>4</v>
      </c>
      <c r="C8" s="156" t="s">
        <v>110</v>
      </c>
      <c r="D8" s="53" t="str">
        <f t="shared" si="0"/>
        <v>Servicii</v>
      </c>
      <c r="E8" s="152" t="s">
        <v>79</v>
      </c>
      <c r="F8" s="73">
        <v>13070</v>
      </c>
      <c r="G8" s="95">
        <f t="shared" si="1"/>
        <v>3009.23</v>
      </c>
      <c r="H8" s="97" t="str">
        <f t="shared" si="2"/>
        <v>Achiziţie Directă</v>
      </c>
      <c r="I8" s="95">
        <v>0</v>
      </c>
      <c r="J8" s="95">
        <f t="shared" si="3"/>
        <v>3009.23</v>
      </c>
      <c r="K8" s="95">
        <v>0</v>
      </c>
      <c r="L8" s="100" t="s">
        <v>13</v>
      </c>
      <c r="M8" s="121"/>
    </row>
    <row r="9" spans="1:13" s="5" customFormat="1" ht="33.75" x14ac:dyDescent="0.2">
      <c r="A9" s="5">
        <f t="shared" si="4"/>
        <v>8</v>
      </c>
      <c r="B9" s="42">
        <v>1</v>
      </c>
      <c r="C9" s="157" t="s">
        <v>88</v>
      </c>
      <c r="D9" s="53" t="str">
        <f t="shared" si="0"/>
        <v>Produse</v>
      </c>
      <c r="E9" s="152" t="s">
        <v>89</v>
      </c>
      <c r="F9" s="71">
        <v>49240</v>
      </c>
      <c r="G9" s="95">
        <f t="shared" si="1"/>
        <v>11337</v>
      </c>
      <c r="H9" s="97" t="str">
        <f t="shared" si="2"/>
        <v>Achiziţie Directă</v>
      </c>
      <c r="I9" s="94">
        <v>43000</v>
      </c>
      <c r="J9" s="94">
        <v>6240</v>
      </c>
      <c r="K9" s="94">
        <v>0</v>
      </c>
      <c r="L9" s="100" t="s">
        <v>13</v>
      </c>
      <c r="M9" s="121"/>
    </row>
    <row r="10" spans="1:13" s="5" customFormat="1" ht="33.75" x14ac:dyDescent="0.2">
      <c r="A10" s="5">
        <f t="shared" si="4"/>
        <v>9</v>
      </c>
      <c r="B10" s="148">
        <v>1</v>
      </c>
      <c r="C10" s="155" t="s">
        <v>106</v>
      </c>
      <c r="D10" s="53" t="str">
        <f t="shared" si="0"/>
        <v>Servicii</v>
      </c>
      <c r="E10" s="152" t="s">
        <v>48</v>
      </c>
      <c r="F10" s="74">
        <v>182657</v>
      </c>
      <c r="G10" s="95">
        <f t="shared" si="1"/>
        <v>42054.89</v>
      </c>
      <c r="H10" s="97" t="str">
        <f t="shared" si="2"/>
        <v>Cerere de Oferte</v>
      </c>
      <c r="I10" s="95">
        <v>0</v>
      </c>
      <c r="J10" s="95">
        <f>SUM(G10)</f>
        <v>42054.89</v>
      </c>
      <c r="K10" s="95">
        <v>0</v>
      </c>
      <c r="L10" s="100" t="s">
        <v>13</v>
      </c>
      <c r="M10" s="121"/>
    </row>
    <row r="11" spans="1:13" s="5" customFormat="1" ht="33.75" x14ac:dyDescent="0.2">
      <c r="A11" s="5">
        <f t="shared" si="4"/>
        <v>10</v>
      </c>
      <c r="B11" s="83">
        <v>1</v>
      </c>
      <c r="C11" s="156" t="s">
        <v>50</v>
      </c>
      <c r="D11" s="53" t="str">
        <f t="shared" si="0"/>
        <v>Servicii</v>
      </c>
      <c r="E11" s="152" t="s">
        <v>46</v>
      </c>
      <c r="F11" s="71">
        <v>86200</v>
      </c>
      <c r="G11" s="95">
        <f t="shared" si="1"/>
        <v>19846.66</v>
      </c>
      <c r="H11" s="97" t="str">
        <f t="shared" si="2"/>
        <v>Cerere de Oferte</v>
      </c>
      <c r="I11" s="95">
        <v>0</v>
      </c>
      <c r="J11" s="95">
        <f>SUM(G11)</f>
        <v>19846.66</v>
      </c>
      <c r="K11" s="95">
        <v>0</v>
      </c>
      <c r="L11" s="100" t="s">
        <v>13</v>
      </c>
      <c r="M11" s="121"/>
    </row>
    <row r="12" spans="1:13" s="5" customFormat="1" ht="33.75" x14ac:dyDescent="0.2">
      <c r="A12" s="5">
        <f t="shared" si="4"/>
        <v>11</v>
      </c>
      <c r="B12" s="101">
        <v>1</v>
      </c>
      <c r="C12" s="44" t="s">
        <v>91</v>
      </c>
      <c r="D12" s="53" t="str">
        <f t="shared" si="0"/>
        <v>Servicii</v>
      </c>
      <c r="E12" s="152" t="s">
        <v>79</v>
      </c>
      <c r="F12" s="71">
        <v>161630</v>
      </c>
      <c r="G12" s="95">
        <f t="shared" si="1"/>
        <v>37213.64</v>
      </c>
      <c r="H12" s="97" t="str">
        <f t="shared" si="2"/>
        <v>Cerere de Oferte</v>
      </c>
      <c r="I12" s="95">
        <v>0</v>
      </c>
      <c r="J12" s="95">
        <f>SUM(G12)</f>
        <v>37213.64</v>
      </c>
      <c r="K12" s="95">
        <v>0</v>
      </c>
      <c r="L12" s="100" t="s">
        <v>13</v>
      </c>
      <c r="M12" s="121"/>
    </row>
    <row r="13" spans="1:13" s="106" customFormat="1" ht="33.75" x14ac:dyDescent="0.2">
      <c r="A13" s="106">
        <f t="shared" si="4"/>
        <v>12</v>
      </c>
      <c r="B13" s="107">
        <v>2</v>
      </c>
      <c r="C13" s="108" t="s">
        <v>61</v>
      </c>
      <c r="D13" s="109" t="str">
        <f t="shared" si="0"/>
        <v>Produse</v>
      </c>
      <c r="E13" s="153"/>
      <c r="F13" s="110">
        <v>297895</v>
      </c>
      <c r="G13" s="111">
        <f t="shared" si="1"/>
        <v>68587.25</v>
      </c>
      <c r="H13" s="112" t="str">
        <f t="shared" si="2"/>
        <v>Cerere de Oferte</v>
      </c>
      <c r="I13" s="111">
        <f>SUM(G13)</f>
        <v>68587.25</v>
      </c>
      <c r="J13" s="111">
        <v>0</v>
      </c>
      <c r="K13" s="111">
        <v>0</v>
      </c>
      <c r="L13" s="113" t="s">
        <v>33</v>
      </c>
      <c r="M13" s="122"/>
    </row>
    <row r="14" spans="1:13" s="106" customFormat="1" ht="33.75" x14ac:dyDescent="0.2">
      <c r="A14" s="106">
        <f t="shared" si="4"/>
        <v>13</v>
      </c>
      <c r="B14" s="109">
        <v>3</v>
      </c>
      <c r="C14" s="114" t="s">
        <v>63</v>
      </c>
      <c r="D14" s="109" t="str">
        <f t="shared" si="0"/>
        <v>Produse</v>
      </c>
      <c r="E14" s="153"/>
      <c r="F14" s="110">
        <v>72881</v>
      </c>
      <c r="G14" s="111">
        <f t="shared" si="1"/>
        <v>16780.099999999999</v>
      </c>
      <c r="H14" s="112" t="str">
        <f t="shared" si="2"/>
        <v>Cerere de Oferte</v>
      </c>
      <c r="I14" s="111">
        <f>SUM(G14)</f>
        <v>16780.099999999999</v>
      </c>
      <c r="J14" s="111">
        <v>0</v>
      </c>
      <c r="K14" s="111">
        <v>0</v>
      </c>
      <c r="L14" s="113" t="s">
        <v>33</v>
      </c>
      <c r="M14" s="122"/>
    </row>
    <row r="15" spans="1:13" s="106" customFormat="1" ht="33.75" x14ac:dyDescent="0.2">
      <c r="A15" s="106">
        <f t="shared" si="4"/>
        <v>14</v>
      </c>
      <c r="B15" s="109">
        <v>3</v>
      </c>
      <c r="C15" s="114" t="s">
        <v>109</v>
      </c>
      <c r="D15" s="109" t="str">
        <f t="shared" si="0"/>
        <v>Lucrări</v>
      </c>
      <c r="E15" s="153"/>
      <c r="F15" s="110">
        <v>791390.5</v>
      </c>
      <c r="G15" s="111">
        <f t="shared" si="1"/>
        <v>182209.5</v>
      </c>
      <c r="H15" s="112" t="str">
        <f t="shared" si="2"/>
        <v>Cerere de Oferte</v>
      </c>
      <c r="I15" s="111">
        <v>0</v>
      </c>
      <c r="J15" s="111">
        <v>0</v>
      </c>
      <c r="K15" s="111">
        <f>SUM(G15)</f>
        <v>182209.5</v>
      </c>
      <c r="L15" s="113" t="s">
        <v>33</v>
      </c>
      <c r="M15" s="122"/>
    </row>
    <row r="16" spans="1:13" s="106" customFormat="1" ht="45" x14ac:dyDescent="0.2">
      <c r="A16" s="106">
        <f t="shared" si="4"/>
        <v>15</v>
      </c>
      <c r="B16" s="109">
        <v>2</v>
      </c>
      <c r="C16" s="108" t="s">
        <v>97</v>
      </c>
      <c r="D16" s="109" t="str">
        <f t="shared" si="0"/>
        <v>Lucrări</v>
      </c>
      <c r="E16" s="153"/>
      <c r="F16" s="110">
        <v>1403643.5</v>
      </c>
      <c r="G16" s="111">
        <f t="shared" si="1"/>
        <v>323174.43</v>
      </c>
      <c r="H16" s="112" t="str">
        <f t="shared" si="2"/>
        <v>Cerere de Oferte</v>
      </c>
      <c r="I16" s="111">
        <v>0</v>
      </c>
      <c r="J16" s="111">
        <v>0</v>
      </c>
      <c r="K16" s="111">
        <f>SUM(G16)</f>
        <v>323174.43</v>
      </c>
      <c r="L16" s="113" t="s">
        <v>33</v>
      </c>
      <c r="M16" s="122"/>
    </row>
    <row r="17" spans="1:13" s="115" customFormat="1" ht="45" x14ac:dyDescent="0.2">
      <c r="A17" s="106">
        <f t="shared" si="4"/>
        <v>16</v>
      </c>
      <c r="B17" s="109">
        <v>4</v>
      </c>
      <c r="C17" s="108" t="s">
        <v>98</v>
      </c>
      <c r="D17" s="109" t="str">
        <f t="shared" si="0"/>
        <v>Lucrări</v>
      </c>
      <c r="E17" s="153"/>
      <c r="F17" s="110">
        <v>837423</v>
      </c>
      <c r="G17" s="111">
        <f t="shared" si="1"/>
        <v>192808</v>
      </c>
      <c r="H17" s="112" t="str">
        <f t="shared" si="2"/>
        <v>Cerere de Oferte</v>
      </c>
      <c r="I17" s="111">
        <v>0</v>
      </c>
      <c r="J17" s="111">
        <v>0</v>
      </c>
      <c r="K17" s="111">
        <f>SUM(G17)</f>
        <v>192808</v>
      </c>
      <c r="L17" s="113" t="s">
        <v>33</v>
      </c>
      <c r="M17" s="123"/>
    </row>
    <row r="18" spans="1:13" s="115" customFormat="1" ht="33.75" x14ac:dyDescent="0.2">
      <c r="A18" s="106">
        <f t="shared" si="4"/>
        <v>17</v>
      </c>
      <c r="B18" s="116">
        <v>1</v>
      </c>
      <c r="C18" s="117" t="s">
        <v>99</v>
      </c>
      <c r="D18" s="109" t="str">
        <f t="shared" si="0"/>
        <v>Lucrări</v>
      </c>
      <c r="E18" s="153"/>
      <c r="F18" s="118">
        <v>9361474.5</v>
      </c>
      <c r="G18" s="111">
        <f t="shared" si="1"/>
        <v>2155382.89</v>
      </c>
      <c r="H18" s="112" t="str">
        <f t="shared" si="2"/>
        <v>Cerere de Oferte</v>
      </c>
      <c r="I18" s="119">
        <v>0</v>
      </c>
      <c r="J18" s="119">
        <v>0</v>
      </c>
      <c r="K18" s="111">
        <f>SUM(G18)</f>
        <v>2155382.89</v>
      </c>
      <c r="L18" s="113" t="s">
        <v>33</v>
      </c>
      <c r="M18" s="123">
        <f>PRODUCT(F18,100,1/F26)</f>
        <v>68.47</v>
      </c>
    </row>
    <row r="19" spans="1:13" ht="45" x14ac:dyDescent="0.2">
      <c r="A19" s="5">
        <f t="shared" si="4"/>
        <v>18</v>
      </c>
      <c r="B19" s="41">
        <v>2</v>
      </c>
      <c r="C19" s="56" t="s">
        <v>108</v>
      </c>
      <c r="D19" s="53" t="str">
        <f t="shared" si="0"/>
        <v>Produse</v>
      </c>
      <c r="E19" s="152" t="s">
        <v>89</v>
      </c>
      <c r="F19" s="73">
        <v>77400</v>
      </c>
      <c r="G19" s="95">
        <f t="shared" si="1"/>
        <v>17820.55</v>
      </c>
      <c r="H19" s="97" t="str">
        <f t="shared" si="2"/>
        <v>Cerere de Oferte</v>
      </c>
      <c r="I19" s="94">
        <v>67900</v>
      </c>
      <c r="J19" s="94">
        <v>9100</v>
      </c>
      <c r="K19" s="94">
        <v>0</v>
      </c>
      <c r="L19" s="100" t="s">
        <v>13</v>
      </c>
    </row>
    <row r="20" spans="1:13" ht="45" x14ac:dyDescent="0.2">
      <c r="A20" s="5">
        <f t="shared" si="4"/>
        <v>19</v>
      </c>
      <c r="B20" s="41">
        <v>4</v>
      </c>
      <c r="C20" s="86" t="s">
        <v>94</v>
      </c>
      <c r="D20" s="53" t="str">
        <f t="shared" si="0"/>
        <v>Produse</v>
      </c>
      <c r="E20" s="152" t="s">
        <v>89</v>
      </c>
      <c r="F20" s="73">
        <v>77400</v>
      </c>
      <c r="G20" s="95">
        <f t="shared" si="1"/>
        <v>17820.55</v>
      </c>
      <c r="H20" s="97" t="str">
        <f t="shared" si="2"/>
        <v>Cerere de Oferte</v>
      </c>
      <c r="I20" s="94">
        <v>66300</v>
      </c>
      <c r="J20" s="94">
        <v>11100</v>
      </c>
      <c r="K20" s="94">
        <v>0</v>
      </c>
      <c r="L20" s="100" t="s">
        <v>13</v>
      </c>
    </row>
    <row r="21" spans="1:13" ht="33.75" x14ac:dyDescent="0.2">
      <c r="A21" s="5">
        <f t="shared" si="4"/>
        <v>20</v>
      </c>
      <c r="B21" s="41">
        <v>3</v>
      </c>
      <c r="C21" s="56" t="s">
        <v>93</v>
      </c>
      <c r="D21" s="53" t="str">
        <f t="shared" si="0"/>
        <v>Produse</v>
      </c>
      <c r="E21" s="152" t="s">
        <v>89</v>
      </c>
      <c r="F21" s="73">
        <v>77400</v>
      </c>
      <c r="G21" s="95">
        <f t="shared" si="1"/>
        <v>17820.55</v>
      </c>
      <c r="H21" s="97" t="str">
        <f t="shared" si="2"/>
        <v>Cerere de Oferte</v>
      </c>
      <c r="I21" s="94">
        <v>66300</v>
      </c>
      <c r="J21" s="94">
        <v>11100</v>
      </c>
      <c r="K21" s="94">
        <v>0</v>
      </c>
      <c r="L21" s="100" t="s">
        <v>13</v>
      </c>
    </row>
    <row r="22" spans="1:13" ht="12" x14ac:dyDescent="0.2">
      <c r="C22" s="105" t="s">
        <v>100</v>
      </c>
      <c r="F22" s="78">
        <f>SUM(F2:F10)</f>
        <v>427085</v>
      </c>
    </row>
    <row r="23" spans="1:13" ht="12" x14ac:dyDescent="0.2">
      <c r="C23" s="149" t="s">
        <v>101</v>
      </c>
      <c r="F23" s="78">
        <f>SUM(F13:F18)</f>
        <v>12764707.5</v>
      </c>
      <c r="G23" s="94">
        <f>PRODUCT(F23*100,1/F26)</f>
        <v>93.37</v>
      </c>
    </row>
    <row r="24" spans="1:13" ht="12" x14ac:dyDescent="0.2">
      <c r="C24" s="20" t="s">
        <v>102</v>
      </c>
      <c r="F24" s="78">
        <f>SUM(F11:F12,F19:F21)</f>
        <v>480030</v>
      </c>
    </row>
    <row r="25" spans="1:13" s="22" customFormat="1" ht="12" x14ac:dyDescent="0.3">
      <c r="C25" s="20"/>
      <c r="E25" s="151"/>
      <c r="F25" s="78"/>
      <c r="G25" s="94"/>
      <c r="H25" s="96"/>
      <c r="I25" s="94"/>
      <c r="J25" s="94"/>
      <c r="K25" s="78"/>
      <c r="L25" s="98"/>
      <c r="M25" s="124"/>
    </row>
    <row r="26" spans="1:13" s="22" customFormat="1" ht="12" x14ac:dyDescent="0.3">
      <c r="C26" s="20"/>
      <c r="E26" s="151"/>
      <c r="F26" s="78">
        <f>SUM(F22:F24)</f>
        <v>13671822.5</v>
      </c>
      <c r="G26" s="94"/>
      <c r="H26" s="96"/>
      <c r="I26" s="94"/>
      <c r="J26" s="94"/>
      <c r="K26" s="78"/>
      <c r="L26" s="98"/>
      <c r="M26" s="124"/>
    </row>
    <row r="27" spans="1:13" s="22" customFormat="1" ht="12" x14ac:dyDescent="0.3">
      <c r="C27" s="20"/>
      <c r="E27" s="151"/>
      <c r="F27" s="78"/>
      <c r="G27" s="94"/>
      <c r="H27" s="96"/>
      <c r="I27" s="94"/>
      <c r="J27" s="94"/>
      <c r="K27" s="78"/>
      <c r="L27" s="98"/>
      <c r="M27" s="124"/>
    </row>
    <row r="28" spans="1:13" s="22" customFormat="1" ht="12" x14ac:dyDescent="0.3">
      <c r="C28" s="20"/>
      <c r="E28" s="151"/>
      <c r="F28" s="78"/>
      <c r="G28" s="94"/>
      <c r="H28" s="96"/>
      <c r="I28" s="94"/>
      <c r="J28" s="94"/>
      <c r="K28" s="78"/>
      <c r="L28" s="98"/>
      <c r="M28" s="124"/>
    </row>
    <row r="29" spans="1:13" s="22" customFormat="1" ht="12" x14ac:dyDescent="0.3">
      <c r="C29" s="20"/>
      <c r="E29" s="151"/>
      <c r="F29" s="78"/>
      <c r="G29" s="94"/>
      <c r="H29" s="96"/>
      <c r="I29" s="94"/>
      <c r="J29" s="94"/>
      <c r="K29" s="78"/>
      <c r="L29" s="98"/>
      <c r="M29" s="124"/>
    </row>
    <row r="30" spans="1:13" s="22" customFormat="1" ht="12" x14ac:dyDescent="0.3">
      <c r="C30" s="20"/>
      <c r="E30" s="151"/>
      <c r="F30" s="78"/>
      <c r="G30" s="94"/>
      <c r="H30" s="96"/>
      <c r="I30" s="94"/>
      <c r="J30" s="94"/>
      <c r="K30" s="78"/>
      <c r="L30" s="98"/>
      <c r="M30" s="124"/>
    </row>
  </sheetData>
  <sortState ref="B2:L21">
    <sortCondition ref="H2:H21"/>
    <sortCondition ref="C2:C21"/>
    <sortCondition ref="B2:B21"/>
  </sortState>
  <pageMargins left="0" right="0" top="0.59055118110236227" bottom="0.51181102362204722" header="0.31496062992125984" footer="0"/>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topLeftCell="A22" workbookViewId="0">
      <selection activeCell="C12" sqref="C12"/>
    </sheetView>
  </sheetViews>
  <sheetFormatPr defaultRowHeight="5.65" customHeight="1" x14ac:dyDescent="0.2"/>
  <cols>
    <col min="1" max="1" width="8.88671875" style="1"/>
    <col min="2" max="2" width="4.88671875" style="22" customWidth="1"/>
    <col min="3" max="3" width="30.88671875" style="20" customWidth="1"/>
    <col min="4" max="4" width="7" style="22" customWidth="1"/>
    <col min="5" max="5" width="9.88671875" style="78" customWidth="1"/>
    <col min="6" max="6" width="7.77734375" style="25" customWidth="1"/>
    <col min="7" max="7" width="21.6640625" style="40" customWidth="1"/>
    <col min="8" max="8" width="9.44140625" style="22" customWidth="1"/>
    <col min="9" max="9" width="8.5546875" style="22" customWidth="1"/>
    <col min="10" max="16384" width="8.88671875" style="1"/>
  </cols>
  <sheetData>
    <row r="1" spans="1:9" ht="33.75" x14ac:dyDescent="0.2">
      <c r="B1" s="63" t="s">
        <v>0</v>
      </c>
      <c r="C1" s="28" t="s">
        <v>1</v>
      </c>
      <c r="D1" s="28" t="s">
        <v>25</v>
      </c>
      <c r="E1" s="65" t="s">
        <v>3</v>
      </c>
      <c r="F1" s="28" t="s">
        <v>24</v>
      </c>
      <c r="G1" s="79" t="s">
        <v>4</v>
      </c>
      <c r="H1" s="28" t="s">
        <v>15</v>
      </c>
      <c r="I1" s="28" t="s">
        <v>14</v>
      </c>
    </row>
    <row r="2" spans="1:9" s="43" customFormat="1" ht="41.25" customHeight="1" x14ac:dyDescent="0.2">
      <c r="A2" s="43">
        <v>1</v>
      </c>
      <c r="B2" s="66">
        <v>2</v>
      </c>
      <c r="C2" s="70" t="s">
        <v>68</v>
      </c>
      <c r="D2" s="53" t="s">
        <v>11</v>
      </c>
      <c r="E2" s="75">
        <v>22171</v>
      </c>
      <c r="F2" s="53" t="s">
        <v>13</v>
      </c>
      <c r="G2" s="89" t="s">
        <v>49</v>
      </c>
      <c r="H2" s="55" t="s">
        <v>37</v>
      </c>
      <c r="I2" s="55" t="s">
        <v>37</v>
      </c>
    </row>
    <row r="3" spans="1:9" s="43" customFormat="1" ht="34.5" customHeight="1" x14ac:dyDescent="0.2">
      <c r="A3" s="43">
        <f>SUM(A2,1)</f>
        <v>2</v>
      </c>
      <c r="B3" s="66">
        <v>1</v>
      </c>
      <c r="C3" s="70" t="s">
        <v>66</v>
      </c>
      <c r="D3" s="53" t="s">
        <v>11</v>
      </c>
      <c r="E3" s="73">
        <v>118957</v>
      </c>
      <c r="F3" s="53" t="s">
        <v>13</v>
      </c>
      <c r="G3" s="54" t="s">
        <v>49</v>
      </c>
      <c r="H3" s="55" t="s">
        <v>37</v>
      </c>
      <c r="I3" s="55" t="s">
        <v>37</v>
      </c>
    </row>
    <row r="4" spans="1:9" s="43" customFormat="1" ht="36.75" customHeight="1" x14ac:dyDescent="0.2">
      <c r="A4" s="43">
        <f t="shared" ref="A4:A25" si="0">SUM(A3,1)</f>
        <v>3</v>
      </c>
      <c r="B4" s="66">
        <v>3</v>
      </c>
      <c r="C4" s="70" t="s">
        <v>70</v>
      </c>
      <c r="D4" s="53" t="s">
        <v>11</v>
      </c>
      <c r="E4" s="75">
        <v>15349</v>
      </c>
      <c r="F4" s="53" t="s">
        <v>13</v>
      </c>
      <c r="G4" s="54" t="s">
        <v>49</v>
      </c>
      <c r="H4" s="55" t="s">
        <v>37</v>
      </c>
      <c r="I4" s="55" t="s">
        <v>37</v>
      </c>
    </row>
    <row r="5" spans="1:9" s="43" customFormat="1" ht="45" x14ac:dyDescent="0.2">
      <c r="A5" s="43">
        <f t="shared" si="0"/>
        <v>4</v>
      </c>
      <c r="B5" s="66">
        <v>4</v>
      </c>
      <c r="C5" s="70" t="s">
        <v>72</v>
      </c>
      <c r="D5" s="53" t="s">
        <v>11</v>
      </c>
      <c r="E5" s="75">
        <v>16628</v>
      </c>
      <c r="F5" s="53" t="s">
        <v>13</v>
      </c>
      <c r="G5" s="54" t="s">
        <v>49</v>
      </c>
      <c r="H5" s="55" t="s">
        <v>37</v>
      </c>
      <c r="I5" s="55" t="s">
        <v>37</v>
      </c>
    </row>
    <row r="6" spans="1:9" s="5" customFormat="1" ht="33.75" customHeight="1" x14ac:dyDescent="0.2">
      <c r="A6" s="43">
        <f t="shared" si="0"/>
        <v>5</v>
      </c>
      <c r="B6" s="63">
        <v>2</v>
      </c>
      <c r="C6" s="68" t="s">
        <v>67</v>
      </c>
      <c r="D6" s="53" t="s">
        <v>11</v>
      </c>
      <c r="E6" s="75">
        <v>17055</v>
      </c>
      <c r="F6" s="53" t="s">
        <v>13</v>
      </c>
      <c r="G6" s="54" t="s">
        <v>48</v>
      </c>
      <c r="H6" s="55" t="s">
        <v>37</v>
      </c>
      <c r="I6" s="55" t="s">
        <v>37</v>
      </c>
    </row>
    <row r="7" spans="1:9" s="5" customFormat="1" ht="45" x14ac:dyDescent="0.2">
      <c r="A7" s="43">
        <f t="shared" si="0"/>
        <v>6</v>
      </c>
      <c r="B7" s="67">
        <v>4</v>
      </c>
      <c r="C7" s="68" t="s">
        <v>71</v>
      </c>
      <c r="D7" s="53" t="s">
        <v>11</v>
      </c>
      <c r="E7" s="76">
        <v>11512</v>
      </c>
      <c r="F7" s="53" t="s">
        <v>13</v>
      </c>
      <c r="G7" s="54" t="s">
        <v>48</v>
      </c>
      <c r="H7" s="55" t="s">
        <v>37</v>
      </c>
      <c r="I7" s="55" t="s">
        <v>37</v>
      </c>
    </row>
    <row r="8" spans="1:9" s="5" customFormat="1" ht="48" customHeight="1" x14ac:dyDescent="0.2">
      <c r="A8" s="43">
        <f t="shared" si="0"/>
        <v>7</v>
      </c>
      <c r="B8" s="66">
        <v>1</v>
      </c>
      <c r="C8" s="70" t="s">
        <v>65</v>
      </c>
      <c r="D8" s="53" t="s">
        <v>11</v>
      </c>
      <c r="E8" s="73">
        <v>63700</v>
      </c>
      <c r="F8" s="53" t="s">
        <v>13</v>
      </c>
      <c r="G8" s="54" t="s">
        <v>48</v>
      </c>
      <c r="H8" s="55" t="s">
        <v>37</v>
      </c>
      <c r="I8" s="55" t="s">
        <v>37</v>
      </c>
    </row>
    <row r="9" spans="1:9" s="5" customFormat="1" ht="48.75" customHeight="1" x14ac:dyDescent="0.2">
      <c r="A9" s="43">
        <f t="shared" si="0"/>
        <v>8</v>
      </c>
      <c r="B9" s="66">
        <v>3</v>
      </c>
      <c r="C9" s="70" t="s">
        <v>69</v>
      </c>
      <c r="D9" s="53" t="s">
        <v>11</v>
      </c>
      <c r="E9" s="75">
        <v>10233</v>
      </c>
      <c r="F9" s="53" t="s">
        <v>13</v>
      </c>
      <c r="G9" s="54" t="s">
        <v>48</v>
      </c>
      <c r="H9" s="55" t="s">
        <v>37</v>
      </c>
      <c r="I9" s="55" t="s">
        <v>37</v>
      </c>
    </row>
    <row r="10" spans="1:9" s="5" customFormat="1" ht="45" x14ac:dyDescent="0.2">
      <c r="A10" s="43">
        <f t="shared" si="0"/>
        <v>9</v>
      </c>
      <c r="B10" s="41">
        <v>2</v>
      </c>
      <c r="C10" s="56" t="s">
        <v>53</v>
      </c>
      <c r="D10" s="57" t="s">
        <v>11</v>
      </c>
      <c r="E10" s="73">
        <v>40000</v>
      </c>
      <c r="F10" s="57" t="s">
        <v>13</v>
      </c>
      <c r="G10" s="58" t="s">
        <v>46</v>
      </c>
      <c r="H10" s="59" t="s">
        <v>35</v>
      </c>
      <c r="I10" s="59" t="s">
        <v>35</v>
      </c>
    </row>
    <row r="11" spans="1:9" s="5" customFormat="1" ht="45" x14ac:dyDescent="0.2">
      <c r="A11" s="43">
        <f t="shared" si="0"/>
        <v>10</v>
      </c>
      <c r="B11" s="41">
        <v>4</v>
      </c>
      <c r="C11" s="56" t="s">
        <v>57</v>
      </c>
      <c r="D11" s="57" t="s">
        <v>11</v>
      </c>
      <c r="E11" s="73">
        <v>30000</v>
      </c>
      <c r="F11" s="57" t="s">
        <v>13</v>
      </c>
      <c r="G11" s="60" t="s">
        <v>46</v>
      </c>
      <c r="H11" s="59" t="s">
        <v>35</v>
      </c>
      <c r="I11" s="59" t="s">
        <v>35</v>
      </c>
    </row>
    <row r="12" spans="1:9" s="5" customFormat="1" ht="48.75" customHeight="1" x14ac:dyDescent="0.2">
      <c r="A12" s="43">
        <f t="shared" si="0"/>
        <v>11</v>
      </c>
      <c r="B12" s="42">
        <v>1</v>
      </c>
      <c r="C12" s="84" t="s">
        <v>50</v>
      </c>
      <c r="D12" s="45" t="s">
        <v>11</v>
      </c>
      <c r="E12" s="71">
        <v>86200</v>
      </c>
      <c r="F12" s="45" t="s">
        <v>13</v>
      </c>
      <c r="G12" s="88" t="s">
        <v>46</v>
      </c>
      <c r="H12" s="46" t="s">
        <v>35</v>
      </c>
      <c r="I12" s="46" t="s">
        <v>35</v>
      </c>
    </row>
    <row r="13" spans="1:9" s="5" customFormat="1" ht="46.5" customHeight="1" x14ac:dyDescent="0.2">
      <c r="A13" s="43">
        <f t="shared" si="0"/>
        <v>12</v>
      </c>
      <c r="B13" s="41">
        <v>3</v>
      </c>
      <c r="C13" s="86" t="s">
        <v>55</v>
      </c>
      <c r="D13" s="57" t="s">
        <v>11</v>
      </c>
      <c r="E13" s="74">
        <v>30000</v>
      </c>
      <c r="F13" s="57" t="s">
        <v>13</v>
      </c>
      <c r="G13" s="60" t="s">
        <v>46</v>
      </c>
      <c r="H13" s="59" t="s">
        <v>35</v>
      </c>
      <c r="I13" s="59" t="s">
        <v>35</v>
      </c>
    </row>
    <row r="14" spans="1:9" s="5" customFormat="1" ht="36" customHeight="1" x14ac:dyDescent="0.2">
      <c r="A14" s="43">
        <f t="shared" si="0"/>
        <v>13</v>
      </c>
      <c r="B14" s="41">
        <v>4</v>
      </c>
      <c r="C14" s="56" t="s">
        <v>73</v>
      </c>
      <c r="D14" s="57" t="s">
        <v>11</v>
      </c>
      <c r="E14" s="73">
        <v>13070</v>
      </c>
      <c r="F14" s="61" t="s">
        <v>13</v>
      </c>
      <c r="G14" s="60"/>
      <c r="H14" s="59" t="s">
        <v>35</v>
      </c>
      <c r="I14" s="59" t="s">
        <v>35</v>
      </c>
    </row>
    <row r="15" spans="1:9" s="5" customFormat="1" ht="33.75" x14ac:dyDescent="0.2">
      <c r="A15" s="43">
        <f t="shared" si="0"/>
        <v>14</v>
      </c>
      <c r="B15" s="83">
        <v>1</v>
      </c>
      <c r="C15" s="44" t="s">
        <v>52</v>
      </c>
      <c r="D15" s="45" t="s">
        <v>11</v>
      </c>
      <c r="E15" s="71">
        <v>161630</v>
      </c>
      <c r="F15" s="87" t="s">
        <v>13</v>
      </c>
      <c r="G15" s="90"/>
      <c r="H15" s="46" t="s">
        <v>35</v>
      </c>
      <c r="I15" s="46" t="s">
        <v>35</v>
      </c>
    </row>
    <row r="16" spans="1:9" s="5" customFormat="1" ht="33.75" x14ac:dyDescent="0.2">
      <c r="A16" s="43">
        <f t="shared" si="0"/>
        <v>15</v>
      </c>
      <c r="B16" s="67">
        <v>2</v>
      </c>
      <c r="C16" s="52" t="s">
        <v>61</v>
      </c>
      <c r="D16" s="53" t="s">
        <v>10</v>
      </c>
      <c r="E16" s="75">
        <v>297895</v>
      </c>
      <c r="F16" s="53" t="s">
        <v>33</v>
      </c>
      <c r="G16" s="54"/>
      <c r="H16" s="55" t="s">
        <v>36</v>
      </c>
      <c r="I16" s="55" t="s">
        <v>37</v>
      </c>
    </row>
    <row r="17" spans="1:9" s="5" customFormat="1" ht="33.75" x14ac:dyDescent="0.2">
      <c r="A17" s="43">
        <f t="shared" si="0"/>
        <v>16</v>
      </c>
      <c r="B17" s="64">
        <v>3</v>
      </c>
      <c r="C17" s="52" t="s">
        <v>63</v>
      </c>
      <c r="D17" s="53" t="s">
        <v>10</v>
      </c>
      <c r="E17" s="75">
        <v>72881</v>
      </c>
      <c r="F17" s="53" t="s">
        <v>33</v>
      </c>
      <c r="G17" s="54"/>
      <c r="H17" s="55" t="s">
        <v>36</v>
      </c>
      <c r="I17" s="55" t="s">
        <v>37</v>
      </c>
    </row>
    <row r="18" spans="1:9" s="5" customFormat="1" ht="36.75" customHeight="1" x14ac:dyDescent="0.2">
      <c r="A18" s="43">
        <f t="shared" si="0"/>
        <v>17</v>
      </c>
      <c r="B18" s="63">
        <v>3</v>
      </c>
      <c r="C18" s="85" t="s">
        <v>62</v>
      </c>
      <c r="D18" s="53" t="s">
        <v>12</v>
      </c>
      <c r="E18" s="75">
        <v>791390.5</v>
      </c>
      <c r="F18" s="53" t="s">
        <v>33</v>
      </c>
      <c r="G18" s="54" t="s">
        <v>7</v>
      </c>
      <c r="H18" s="55" t="s">
        <v>36</v>
      </c>
      <c r="I18" s="55" t="s">
        <v>37</v>
      </c>
    </row>
    <row r="19" spans="1:9" s="5" customFormat="1" ht="36.75" customHeight="1" x14ac:dyDescent="0.2">
      <c r="A19" s="43">
        <f t="shared" si="0"/>
        <v>18</v>
      </c>
      <c r="B19" s="63">
        <v>2</v>
      </c>
      <c r="C19" s="85" t="s">
        <v>60</v>
      </c>
      <c r="D19" s="53" t="s">
        <v>12</v>
      </c>
      <c r="E19" s="75">
        <v>1403643.5</v>
      </c>
      <c r="F19" s="53" t="s">
        <v>33</v>
      </c>
      <c r="G19" s="54" t="s">
        <v>7</v>
      </c>
      <c r="H19" s="55" t="s">
        <v>36</v>
      </c>
      <c r="I19" s="55" t="s">
        <v>37</v>
      </c>
    </row>
    <row r="20" spans="1:9" s="5" customFormat="1" ht="45" x14ac:dyDescent="0.2">
      <c r="A20" s="43">
        <f t="shared" si="0"/>
        <v>19</v>
      </c>
      <c r="B20" s="66">
        <v>4</v>
      </c>
      <c r="C20" s="52" t="s">
        <v>64</v>
      </c>
      <c r="D20" s="53" t="s">
        <v>12</v>
      </c>
      <c r="E20" s="75">
        <v>837423</v>
      </c>
      <c r="F20" s="53" t="s">
        <v>33</v>
      </c>
      <c r="G20" s="54" t="s">
        <v>8</v>
      </c>
      <c r="H20" s="55" t="s">
        <v>36</v>
      </c>
      <c r="I20" s="55" t="s">
        <v>37</v>
      </c>
    </row>
    <row r="21" spans="1:9" s="5" customFormat="1" ht="33.75" x14ac:dyDescent="0.2">
      <c r="A21" s="43">
        <f t="shared" si="0"/>
        <v>20</v>
      </c>
      <c r="B21" s="69">
        <v>1</v>
      </c>
      <c r="C21" s="49" t="s">
        <v>59</v>
      </c>
      <c r="D21" s="50" t="s">
        <v>12</v>
      </c>
      <c r="E21" s="72">
        <v>9361474.5</v>
      </c>
      <c r="F21" s="50" t="s">
        <v>33</v>
      </c>
      <c r="G21" s="62" t="s">
        <v>7</v>
      </c>
      <c r="H21" s="51" t="s">
        <v>36</v>
      </c>
      <c r="I21" s="51" t="s">
        <v>37</v>
      </c>
    </row>
    <row r="22" spans="1:9" s="5" customFormat="1" ht="48" customHeight="1" x14ac:dyDescent="0.2">
      <c r="A22" s="43">
        <f t="shared" si="0"/>
        <v>21</v>
      </c>
      <c r="B22" s="41">
        <v>4</v>
      </c>
      <c r="C22" s="56" t="s">
        <v>58</v>
      </c>
      <c r="D22" s="57" t="s">
        <v>11</v>
      </c>
      <c r="E22" s="73">
        <v>77400</v>
      </c>
      <c r="F22" s="57" t="s">
        <v>13</v>
      </c>
      <c r="G22" s="60" t="s">
        <v>47</v>
      </c>
      <c r="H22" s="59" t="s">
        <v>35</v>
      </c>
      <c r="I22" s="59" t="s">
        <v>35</v>
      </c>
    </row>
    <row r="23" spans="1:9" s="5" customFormat="1" ht="33.75" customHeight="1" x14ac:dyDescent="0.2">
      <c r="A23" s="43">
        <f t="shared" si="0"/>
        <v>22</v>
      </c>
      <c r="B23" s="41">
        <v>3</v>
      </c>
      <c r="C23" s="56" t="s">
        <v>56</v>
      </c>
      <c r="D23" s="57" t="s">
        <v>11</v>
      </c>
      <c r="E23" s="73">
        <v>77400</v>
      </c>
      <c r="F23" s="57" t="s">
        <v>13</v>
      </c>
      <c r="G23" s="60" t="s">
        <v>47</v>
      </c>
      <c r="H23" s="59" t="s">
        <v>35</v>
      </c>
      <c r="I23" s="59" t="s">
        <v>35</v>
      </c>
    </row>
    <row r="24" spans="1:9" s="5" customFormat="1" ht="46.5" customHeight="1" x14ac:dyDescent="0.2">
      <c r="A24" s="43">
        <f t="shared" si="0"/>
        <v>23</v>
      </c>
      <c r="B24" s="42">
        <v>1</v>
      </c>
      <c r="C24" s="84" t="s">
        <v>51</v>
      </c>
      <c r="D24" s="45" t="s">
        <v>11</v>
      </c>
      <c r="E24" s="71">
        <v>49240</v>
      </c>
      <c r="F24" s="45" t="s">
        <v>13</v>
      </c>
      <c r="G24" s="47" t="s">
        <v>47</v>
      </c>
      <c r="H24" s="46" t="s">
        <v>35</v>
      </c>
      <c r="I24" s="48" t="s">
        <v>35</v>
      </c>
    </row>
    <row r="25" spans="1:9" s="5" customFormat="1" ht="46.5" customHeight="1" x14ac:dyDescent="0.2">
      <c r="A25" s="43">
        <f t="shared" si="0"/>
        <v>24</v>
      </c>
      <c r="B25" s="41">
        <v>2</v>
      </c>
      <c r="C25" s="56" t="s">
        <v>54</v>
      </c>
      <c r="D25" s="57" t="s">
        <v>11</v>
      </c>
      <c r="E25" s="73">
        <v>77400</v>
      </c>
      <c r="F25" s="57" t="s">
        <v>13</v>
      </c>
      <c r="G25" s="60" t="s">
        <v>47</v>
      </c>
      <c r="H25" s="59" t="s">
        <v>35</v>
      </c>
      <c r="I25" s="59" t="s">
        <v>35</v>
      </c>
    </row>
    <row r="26" spans="1:9" s="4" customFormat="1" ht="12" customHeight="1" x14ac:dyDescent="0.2">
      <c r="B26" s="34"/>
      <c r="C26" s="33"/>
      <c r="D26" s="34"/>
      <c r="E26" s="77"/>
      <c r="F26" s="34"/>
      <c r="G26" s="35"/>
      <c r="H26" s="36"/>
      <c r="I26" s="36"/>
    </row>
    <row r="27" spans="1:9" s="2" customFormat="1" ht="11.25" x14ac:dyDescent="0.2">
      <c r="B27" s="22"/>
      <c r="C27" s="25"/>
      <c r="D27" s="22"/>
      <c r="E27" s="78"/>
      <c r="F27" s="25"/>
      <c r="G27" s="39"/>
      <c r="H27" s="22"/>
      <c r="I27" s="22"/>
    </row>
    <row r="28" spans="1:9" ht="12" x14ac:dyDescent="0.2">
      <c r="C28" s="25"/>
      <c r="G28" s="39"/>
    </row>
  </sheetData>
  <sortState ref="B2:I28">
    <sortCondition ref="C2:C28"/>
  </sortState>
  <pageMargins left="0" right="0" top="0.59055118110236227" bottom="0.51181102362204722" header="0.31496062992125984" footer="0"/>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zoomScale="70" zoomScaleNormal="70" workbookViewId="0">
      <selection activeCell="I8" sqref="I8"/>
    </sheetView>
  </sheetViews>
  <sheetFormatPr defaultRowHeight="20.25" x14ac:dyDescent="0.3"/>
  <cols>
    <col min="1" max="1" width="7.21875" style="11" customWidth="1"/>
    <col min="2" max="2" width="51.21875" style="12" customWidth="1"/>
    <col min="3" max="3" width="18.33203125" style="17" customWidth="1"/>
    <col min="4" max="4" width="18.21875" style="17" customWidth="1"/>
    <col min="5" max="5" width="16.5546875" style="18" customWidth="1"/>
    <col min="6" max="8" width="8.88671875" style="1"/>
    <col min="9" max="9" width="22.109375" style="144" customWidth="1"/>
    <col min="10" max="16384" width="8.88671875" style="1"/>
  </cols>
  <sheetData>
    <row r="1" spans="1:9" ht="40.5" x14ac:dyDescent="0.3">
      <c r="A1" s="6" t="s">
        <v>0</v>
      </c>
      <c r="B1" s="6" t="s">
        <v>1</v>
      </c>
      <c r="C1" s="7" t="s">
        <v>39</v>
      </c>
      <c r="D1" s="8" t="s">
        <v>40</v>
      </c>
      <c r="E1" s="8" t="s">
        <v>41</v>
      </c>
    </row>
    <row r="2" spans="1:9" s="5" customFormat="1" ht="40.5" x14ac:dyDescent="0.3">
      <c r="A2" s="9">
        <f>SUM(A1,1)</f>
        <v>1</v>
      </c>
      <c r="B2" s="10" t="s">
        <v>32</v>
      </c>
      <c r="C2" s="14">
        <v>12815303.720000001</v>
      </c>
      <c r="D2" s="15">
        <v>9997442.5600000005</v>
      </c>
      <c r="E2" s="15">
        <v>2817861.16</v>
      </c>
      <c r="I2" s="145"/>
    </row>
    <row r="3" spans="1:9" s="5" customFormat="1" ht="60.75" x14ac:dyDescent="0.3">
      <c r="A3" s="9">
        <f>SUM(A2,1)</f>
        <v>2</v>
      </c>
      <c r="B3" s="10" t="s">
        <v>31</v>
      </c>
      <c r="C3" s="15">
        <v>2515947.02</v>
      </c>
      <c r="D3" s="15">
        <v>1716617.98</v>
      </c>
      <c r="E3" s="15">
        <v>799329.04</v>
      </c>
      <c r="I3" s="145"/>
    </row>
    <row r="4" spans="1:9" s="5" customFormat="1" ht="40.5" x14ac:dyDescent="0.3">
      <c r="A4" s="9">
        <f t="shared" ref="A4:A5" si="0">SUM(A3,1)</f>
        <v>3</v>
      </c>
      <c r="B4" s="10" t="s">
        <v>34</v>
      </c>
      <c r="C4" s="16">
        <v>1312296.24</v>
      </c>
      <c r="D4" s="16">
        <v>879330.53</v>
      </c>
      <c r="E4" s="15">
        <v>432965.71</v>
      </c>
      <c r="I4" s="145"/>
    </row>
    <row r="5" spans="1:9" s="5" customFormat="1" ht="60.75" x14ac:dyDescent="0.3">
      <c r="A5" s="9">
        <f t="shared" si="0"/>
        <v>4</v>
      </c>
      <c r="B5" s="19" t="s">
        <v>38</v>
      </c>
      <c r="C5" s="13">
        <v>1259276.68</v>
      </c>
      <c r="D5" s="13">
        <v>984052.3</v>
      </c>
      <c r="E5" s="13">
        <v>275224.38</v>
      </c>
      <c r="I5" s="145"/>
    </row>
    <row r="6" spans="1:9" x14ac:dyDescent="0.3">
      <c r="B6" s="12" t="s">
        <v>42</v>
      </c>
      <c r="C6" s="17">
        <f>SUM(C2:C5)</f>
        <v>17902823.66</v>
      </c>
      <c r="D6" s="17">
        <f t="shared" ref="D6:E6" si="1">SUM(D2:D5)</f>
        <v>13577443.369999999</v>
      </c>
      <c r="E6" s="17">
        <f t="shared" si="1"/>
        <v>4325380.29</v>
      </c>
    </row>
    <row r="7" spans="1:9" x14ac:dyDescent="0.3">
      <c r="B7" s="12" t="s">
        <v>43</v>
      </c>
      <c r="C7" s="17">
        <f>PRODUCT(C6,1/4.3011)</f>
        <v>4162382.57</v>
      </c>
      <c r="D7" s="17">
        <f t="shared" ref="D7:E7" si="2">PRODUCT(D6,1/4.3011)</f>
        <v>3156737.43</v>
      </c>
      <c r="E7" s="17">
        <f t="shared" si="2"/>
        <v>1005645.13</v>
      </c>
      <c r="I7" s="146">
        <v>40952</v>
      </c>
    </row>
    <row r="8" spans="1:9" x14ac:dyDescent="0.3">
      <c r="I8" s="146">
        <v>40983</v>
      </c>
    </row>
    <row r="9" spans="1:9" x14ac:dyDescent="0.3">
      <c r="I9" s="144">
        <f>SUM(I8,-I7)</f>
        <v>31</v>
      </c>
    </row>
  </sheetData>
  <pageMargins left="0" right="0" top="0.59055118110236227" bottom="0.51181102362204722" header="0.31496062992125984" footer="0"/>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4" workbookViewId="0">
      <selection activeCell="D26" sqref="D26"/>
    </sheetView>
  </sheetViews>
  <sheetFormatPr defaultRowHeight="5.65" customHeight="1" x14ac:dyDescent="0.2"/>
  <cols>
    <col min="1" max="1" width="3.21875" style="20" customWidth="1"/>
    <col min="2" max="2" width="91.21875" style="103" customWidth="1"/>
    <col min="3" max="3" width="32.21875" style="104" customWidth="1"/>
    <col min="4" max="4" width="13.5546875" style="127" customWidth="1"/>
    <col min="5" max="16384" width="8.88671875" style="1"/>
  </cols>
  <sheetData>
    <row r="1" spans="1:4" ht="22.5" x14ac:dyDescent="0.2">
      <c r="A1" s="126" t="s">
        <v>0</v>
      </c>
      <c r="B1" s="128" t="s">
        <v>1</v>
      </c>
      <c r="C1" s="129" t="s">
        <v>4</v>
      </c>
      <c r="D1" s="125" t="s">
        <v>85</v>
      </c>
    </row>
    <row r="2" spans="1:4" s="137" customFormat="1" ht="12" x14ac:dyDescent="0.2">
      <c r="A2" s="133"/>
      <c r="B2" s="134" t="s">
        <v>88</v>
      </c>
      <c r="C2" s="135" t="s">
        <v>89</v>
      </c>
      <c r="D2" s="136" t="str">
        <f>Incadrare!H10</f>
        <v>Cerere de Oferte</v>
      </c>
    </row>
    <row r="3" spans="1:4" s="137" customFormat="1" ht="21" x14ac:dyDescent="0.2">
      <c r="A3" s="138">
        <f t="shared" ref="A3" si="0">SUM(A1,1)</f>
        <v>1</v>
      </c>
      <c r="B3" s="139" t="s">
        <v>94</v>
      </c>
      <c r="C3" s="140" t="s">
        <v>89</v>
      </c>
      <c r="D3" s="141" t="str">
        <f>Incadrare!H18</f>
        <v>Cerere de Oferte</v>
      </c>
    </row>
    <row r="4" spans="1:4" s="137" customFormat="1" ht="18.75" x14ac:dyDescent="0.3">
      <c r="A4" s="142"/>
      <c r="B4" s="134" t="s">
        <v>93</v>
      </c>
      <c r="C4" s="135" t="s">
        <v>89</v>
      </c>
      <c r="D4" s="136" t="str">
        <f>Incadrare!H19</f>
        <v>Cerere de Oferte</v>
      </c>
    </row>
    <row r="5" spans="1:4" s="137" customFormat="1" ht="21" x14ac:dyDescent="0.2">
      <c r="A5" s="138">
        <f t="shared" ref="A5" si="1">SUM(A3,1)</f>
        <v>2</v>
      </c>
      <c r="B5" s="139" t="s">
        <v>95</v>
      </c>
      <c r="C5" s="140" t="s">
        <v>89</v>
      </c>
      <c r="D5" s="141" t="str">
        <f>Incadrare!H20</f>
        <v>Cerere de Oferte</v>
      </c>
    </row>
    <row r="6" spans="1:4" s="137" customFormat="1" ht="21" x14ac:dyDescent="0.3">
      <c r="A6" s="142"/>
      <c r="B6" s="134" t="s">
        <v>98</v>
      </c>
      <c r="C6" s="135" t="s">
        <v>8</v>
      </c>
      <c r="D6" s="136" t="s">
        <v>33</v>
      </c>
    </row>
    <row r="7" spans="1:4" s="143" customFormat="1" ht="10.5" x14ac:dyDescent="0.15">
      <c r="A7" s="138">
        <f>SUM(A5,1)</f>
        <v>3</v>
      </c>
      <c r="B7" s="139" t="s">
        <v>63</v>
      </c>
      <c r="C7" s="140" t="s">
        <v>84</v>
      </c>
      <c r="D7" s="141" t="s">
        <v>33</v>
      </c>
    </row>
    <row r="8" spans="1:4" s="143" customFormat="1" ht="21" x14ac:dyDescent="0.3">
      <c r="A8" s="142"/>
      <c r="B8" s="134" t="s">
        <v>61</v>
      </c>
      <c r="C8" s="135" t="s">
        <v>83</v>
      </c>
      <c r="D8" s="136" t="s">
        <v>33</v>
      </c>
    </row>
    <row r="9" spans="1:4" s="143" customFormat="1" ht="10.5" x14ac:dyDescent="0.15">
      <c r="A9" s="138">
        <f t="shared" ref="A9" si="2">SUM(A7,1)</f>
        <v>4</v>
      </c>
      <c r="B9" s="139" t="s">
        <v>96</v>
      </c>
      <c r="C9" s="140" t="s">
        <v>7</v>
      </c>
      <c r="D9" s="141" t="s">
        <v>33</v>
      </c>
    </row>
    <row r="10" spans="1:4" s="143" customFormat="1" ht="21" x14ac:dyDescent="0.3">
      <c r="A10" s="142"/>
      <c r="B10" s="134" t="s">
        <v>97</v>
      </c>
      <c r="C10" s="135" t="s">
        <v>7</v>
      </c>
      <c r="D10" s="136" t="s">
        <v>33</v>
      </c>
    </row>
    <row r="11" spans="1:4" s="143" customFormat="1" ht="10.5" x14ac:dyDescent="0.15">
      <c r="A11" s="138">
        <f t="shared" ref="A11" si="3">SUM(A9,1)</f>
        <v>5</v>
      </c>
      <c r="B11" s="139" t="s">
        <v>99</v>
      </c>
      <c r="C11" s="140" t="s">
        <v>7</v>
      </c>
      <c r="D11" s="141" t="s">
        <v>33</v>
      </c>
    </row>
    <row r="12" spans="1:4" s="143" customFormat="1" ht="21" x14ac:dyDescent="0.3">
      <c r="A12" s="142"/>
      <c r="B12" s="134" t="s">
        <v>67</v>
      </c>
      <c r="C12" s="135" t="s">
        <v>48</v>
      </c>
      <c r="D12" s="136" t="str">
        <f>Incadrare!H2</f>
        <v>Achiziţie Directă</v>
      </c>
    </row>
    <row r="13" spans="1:4" s="143" customFormat="1" ht="21" x14ac:dyDescent="0.15">
      <c r="A13" s="138">
        <f t="shared" ref="A13:A25" si="4">SUM(A11,1)</f>
        <v>6</v>
      </c>
      <c r="B13" s="139" t="s">
        <v>71</v>
      </c>
      <c r="C13" s="140" t="s">
        <v>48</v>
      </c>
      <c r="D13" s="141" t="str">
        <f>Incadrare!H3</f>
        <v>Achiziţie Directă</v>
      </c>
    </row>
    <row r="14" spans="1:4" s="143" customFormat="1" ht="21" x14ac:dyDescent="0.3">
      <c r="A14" s="142"/>
      <c r="B14" s="134" t="s">
        <v>65</v>
      </c>
      <c r="C14" s="135" t="s">
        <v>48</v>
      </c>
      <c r="D14" s="136" t="str">
        <f>Incadrare!H4</f>
        <v>Achiziţie Directă</v>
      </c>
    </row>
    <row r="15" spans="1:4" s="143" customFormat="1" ht="21" x14ac:dyDescent="0.15">
      <c r="A15" s="138">
        <f t="shared" si="4"/>
        <v>7</v>
      </c>
      <c r="B15" s="139" t="s">
        <v>69</v>
      </c>
      <c r="C15" s="140" t="s">
        <v>48</v>
      </c>
      <c r="D15" s="141" t="str">
        <f>Incadrare!H5</f>
        <v>Achiziţie Directă</v>
      </c>
    </row>
    <row r="16" spans="1:4" s="143" customFormat="1" ht="21" x14ac:dyDescent="0.3">
      <c r="A16" s="142"/>
      <c r="B16" s="134" t="s">
        <v>68</v>
      </c>
      <c r="C16" s="135" t="s">
        <v>49</v>
      </c>
      <c r="D16" s="136" t="e">
        <f>Incadrare!#REF!</f>
        <v>#REF!</v>
      </c>
    </row>
    <row r="17" spans="1:5" s="143" customFormat="1" ht="21" x14ac:dyDescent="0.15">
      <c r="A17" s="138">
        <f t="shared" si="4"/>
        <v>8</v>
      </c>
      <c r="B17" s="139" t="s">
        <v>70</v>
      </c>
      <c r="C17" s="140" t="s">
        <v>49</v>
      </c>
      <c r="D17" s="141" t="e">
        <f>Incadrare!#REF!</f>
        <v>#REF!</v>
      </c>
    </row>
    <row r="18" spans="1:5" s="143" customFormat="1" ht="21" x14ac:dyDescent="0.3">
      <c r="A18" s="142"/>
      <c r="B18" s="134" t="s">
        <v>92</v>
      </c>
      <c r="C18" s="135" t="s">
        <v>49</v>
      </c>
      <c r="D18" s="136" t="e">
        <f>Incadrare!#REF!</f>
        <v>#REF!</v>
      </c>
    </row>
    <row r="19" spans="1:5" s="143" customFormat="1" ht="21" x14ac:dyDescent="0.15">
      <c r="A19" s="138">
        <f t="shared" si="4"/>
        <v>9</v>
      </c>
      <c r="B19" s="139" t="s">
        <v>66</v>
      </c>
      <c r="C19" s="140" t="s">
        <v>49</v>
      </c>
      <c r="D19" s="141" t="e">
        <f>Incadrare!#REF!</f>
        <v>#REF!</v>
      </c>
    </row>
    <row r="20" spans="1:5" s="143" customFormat="1" ht="21" x14ac:dyDescent="0.3">
      <c r="A20" s="142"/>
      <c r="B20" s="134" t="s">
        <v>53</v>
      </c>
      <c r="C20" s="135" t="s">
        <v>46</v>
      </c>
      <c r="D20" s="136" t="str">
        <f>Incadrare!H6</f>
        <v>Achiziţie Directă</v>
      </c>
    </row>
    <row r="21" spans="1:5" s="143" customFormat="1" ht="21" x14ac:dyDescent="0.15">
      <c r="A21" s="138">
        <f t="shared" si="4"/>
        <v>10</v>
      </c>
      <c r="B21" s="139" t="s">
        <v>57</v>
      </c>
      <c r="C21" s="140" t="s">
        <v>46</v>
      </c>
      <c r="D21" s="141" t="str">
        <f>Incadrare!H7</f>
        <v>Achiziţie Directă</v>
      </c>
    </row>
    <row r="22" spans="1:5" s="143" customFormat="1" ht="18.75" x14ac:dyDescent="0.3">
      <c r="A22" s="142"/>
      <c r="B22" s="134" t="s">
        <v>55</v>
      </c>
      <c r="C22" s="135" t="s">
        <v>46</v>
      </c>
      <c r="D22" s="136" t="str">
        <f>Incadrare!H8</f>
        <v>Achiziţie Directă</v>
      </c>
    </row>
    <row r="23" spans="1:5" s="143" customFormat="1" ht="10.5" x14ac:dyDescent="0.15">
      <c r="A23" s="138">
        <f t="shared" si="4"/>
        <v>11</v>
      </c>
      <c r="B23" s="139" t="s">
        <v>50</v>
      </c>
      <c r="C23" s="140" t="s">
        <v>46</v>
      </c>
      <c r="D23" s="141" t="e">
        <f>Incadrare!#REF!</f>
        <v>#REF!</v>
      </c>
    </row>
    <row r="24" spans="1:5" s="143" customFormat="1" ht="21" x14ac:dyDescent="0.3">
      <c r="A24" s="142"/>
      <c r="B24" s="134" t="s">
        <v>90</v>
      </c>
      <c r="C24" s="135" t="s">
        <v>79</v>
      </c>
      <c r="D24" s="136" t="str">
        <f>Incadrare!H9</f>
        <v>Achiziţie Directă</v>
      </c>
    </row>
    <row r="25" spans="1:5" s="143" customFormat="1" ht="21" x14ac:dyDescent="0.15">
      <c r="A25" s="138">
        <f t="shared" si="4"/>
        <v>12</v>
      </c>
      <c r="B25" s="139" t="s">
        <v>91</v>
      </c>
      <c r="C25" s="140" t="s">
        <v>79</v>
      </c>
      <c r="D25" s="141" t="str">
        <f>Incadrare!H11</f>
        <v>Cerere de Oferte</v>
      </c>
    </row>
    <row r="26" spans="1:5" ht="12" x14ac:dyDescent="0.2">
      <c r="B26" s="130"/>
      <c r="C26" s="131"/>
      <c r="D26" s="132"/>
      <c r="E26" s="91"/>
    </row>
    <row r="27" spans="1:5" ht="5.65" customHeight="1" x14ac:dyDescent="0.2">
      <c r="E27" s="91"/>
    </row>
  </sheetData>
  <sortState ref="B2:D69">
    <sortCondition ref="C2:C69"/>
    <sortCondition ref="D2:D69"/>
  </sortState>
  <pageMargins left="0" right="0" top="0.59055118110236227" bottom="0.31496062992125984" header="0.31496062992125984" footer="0"/>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
  <sheetViews>
    <sheetView zoomScaleNormal="100" workbookViewId="0">
      <selection activeCell="D12" sqref="D12"/>
    </sheetView>
  </sheetViews>
  <sheetFormatPr defaultRowHeight="18.75" x14ac:dyDescent="0.3"/>
  <cols>
    <col min="1" max="1" width="6.33203125" style="182" customWidth="1"/>
    <col min="2" max="2" width="21.77734375" style="182" customWidth="1"/>
    <col min="3" max="3" width="20.88671875" style="182" customWidth="1"/>
    <col min="4" max="4" width="12" style="182" customWidth="1"/>
    <col min="5" max="5" width="12.109375" style="182" customWidth="1"/>
    <col min="6" max="6" width="12.77734375" style="182" customWidth="1"/>
    <col min="7" max="7" width="13.88671875" style="182" customWidth="1"/>
    <col min="8" max="11" width="8.88671875" style="182"/>
  </cols>
  <sheetData>
    <row r="1" spans="1:10" x14ac:dyDescent="0.3">
      <c r="B1" s="182" t="s">
        <v>127</v>
      </c>
    </row>
    <row r="2" spans="1:10" x14ac:dyDescent="0.3">
      <c r="A2" s="183"/>
      <c r="B2" s="184"/>
      <c r="C2" s="185"/>
      <c r="D2" s="185"/>
      <c r="E2" s="185"/>
      <c r="F2" s="185"/>
      <c r="G2" s="185"/>
    </row>
    <row r="3" spans="1:10" x14ac:dyDescent="0.3">
      <c r="A3" s="183"/>
      <c r="B3" s="184"/>
      <c r="C3" s="185"/>
      <c r="D3" s="185"/>
      <c r="E3" s="185"/>
      <c r="F3" s="185"/>
      <c r="G3" s="185"/>
    </row>
    <row r="4" spans="1:10" x14ac:dyDescent="0.3">
      <c r="A4" s="183"/>
      <c r="B4" s="184"/>
      <c r="C4" s="185"/>
      <c r="D4" s="185"/>
      <c r="E4" s="185"/>
      <c r="F4" s="185"/>
      <c r="G4" s="185"/>
    </row>
    <row r="5" spans="1:10" x14ac:dyDescent="0.3">
      <c r="A5" s="183"/>
      <c r="B5" s="184"/>
      <c r="C5" s="185"/>
      <c r="D5" s="185"/>
      <c r="E5" s="185"/>
      <c r="F5" s="185"/>
      <c r="G5" s="185"/>
    </row>
    <row r="6" spans="1:10" x14ac:dyDescent="0.3">
      <c r="E6" s="186"/>
      <c r="F6" s="186"/>
      <c r="G6" s="186"/>
    </row>
    <row r="7" spans="1:10" x14ac:dyDescent="0.3">
      <c r="A7" s="161"/>
      <c r="B7" s="162"/>
      <c r="C7" s="163"/>
    </row>
    <row r="12" spans="1:10" ht="57" customHeight="1" x14ac:dyDescent="0.3">
      <c r="A12" s="181"/>
      <c r="B12" s="187"/>
      <c r="C12" s="188"/>
      <c r="D12" s="189"/>
      <c r="E12" s="181"/>
      <c r="F12" s="181"/>
      <c r="G12" s="181"/>
      <c r="H12" s="181"/>
      <c r="I12" s="181"/>
      <c r="J12" s="181"/>
    </row>
  </sheetData>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PAAP</vt:lpstr>
      <vt:lpstr>PAAP_Adr</vt:lpstr>
      <vt:lpstr>Proceduri</vt:lpstr>
      <vt:lpstr>Incadrare</vt:lpstr>
      <vt:lpstr>Sheet1 (2)</vt:lpstr>
      <vt:lpstr>Sheet1 (3)</vt:lpstr>
      <vt:lpstr>Lucru</vt:lpstr>
      <vt:lpstr>Foaie1</vt:lpstr>
    </vt:vector>
  </TitlesOfParts>
  <Company>Primaria Buhusi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2019-10-07T08:18:55Z</cp:lastPrinted>
  <dcterms:created xsi:type="dcterms:W3CDTF">2010-12-29T07:10:30Z</dcterms:created>
  <dcterms:modified xsi:type="dcterms:W3CDTF">2020-02-07T09:35:19Z</dcterms:modified>
</cp:coreProperties>
</file>